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225" windowWidth="15120" windowHeight="7890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G26" i="1" l="1"/>
  <c r="F26" i="1"/>
  <c r="K141" i="1"/>
  <c r="K140" i="1"/>
  <c r="K139" i="1"/>
  <c r="J141" i="1"/>
  <c r="J140" i="1"/>
  <c r="J139" i="1"/>
  <c r="G140" i="1"/>
  <c r="G139" i="1"/>
  <c r="F140" i="1"/>
  <c r="F139" i="1"/>
  <c r="K135" i="1"/>
  <c r="J135" i="1"/>
  <c r="G135" i="1"/>
  <c r="F135" i="1"/>
  <c r="G128" i="1"/>
  <c r="F128" i="1"/>
  <c r="G132" i="1"/>
  <c r="F132" i="1"/>
  <c r="K132" i="1"/>
  <c r="K128" i="1"/>
  <c r="J128" i="1"/>
  <c r="J132" i="1"/>
  <c r="K22" i="1"/>
  <c r="J22" i="1"/>
  <c r="G22" i="1"/>
  <c r="F22" i="1"/>
  <c r="K15" i="1"/>
  <c r="J15" i="1"/>
  <c r="G15" i="1"/>
  <c r="F15" i="1"/>
  <c r="F14" i="1"/>
  <c r="M56" i="1"/>
  <c r="M66" i="1"/>
  <c r="M68" i="1"/>
  <c r="M81" i="1"/>
  <c r="M142" i="1"/>
  <c r="M125" i="1"/>
  <c r="M119" i="1"/>
  <c r="M111" i="1"/>
  <c r="M109" i="1"/>
  <c r="M98" i="1"/>
  <c r="K108" i="1"/>
  <c r="K107" i="1"/>
  <c r="K106" i="1"/>
  <c r="K105" i="1"/>
  <c r="K104" i="1"/>
  <c r="K103" i="1"/>
  <c r="J108" i="1"/>
  <c r="J107" i="1"/>
  <c r="J106" i="1"/>
  <c r="J105" i="1"/>
  <c r="J104" i="1"/>
  <c r="J103" i="1"/>
  <c r="K78" i="1"/>
  <c r="K77" i="1"/>
  <c r="K76" i="1"/>
  <c r="K75" i="1"/>
  <c r="K74" i="1"/>
  <c r="K73" i="1"/>
  <c r="K72" i="1"/>
  <c r="K71" i="1"/>
  <c r="J78" i="1"/>
  <c r="J77" i="1"/>
  <c r="J76" i="1"/>
  <c r="J75" i="1"/>
  <c r="J74" i="1"/>
  <c r="J73" i="1"/>
  <c r="J72" i="1"/>
  <c r="J71" i="1"/>
  <c r="M19" i="1"/>
  <c r="M13" i="1"/>
  <c r="M11" i="1"/>
  <c r="L142" i="1"/>
  <c r="L125" i="1"/>
  <c r="L119" i="1"/>
  <c r="L111" i="1"/>
  <c r="L109" i="1"/>
  <c r="L98" i="1"/>
  <c r="L81" i="1"/>
  <c r="L68" i="1"/>
  <c r="L66" i="1"/>
  <c r="L56" i="1"/>
  <c r="L51" i="1"/>
  <c r="L19" i="1"/>
  <c r="L13" i="1"/>
  <c r="L11" i="1"/>
  <c r="I70" i="1"/>
  <c r="I126" i="1"/>
  <c r="H126" i="1"/>
  <c r="I128" i="1"/>
  <c r="H128" i="1"/>
  <c r="E128" i="1"/>
  <c r="H70" i="1"/>
  <c r="I139" i="1"/>
  <c r="I140" i="1"/>
  <c r="H139" i="1"/>
  <c r="H140" i="1"/>
  <c r="I122" i="1"/>
  <c r="H122" i="1"/>
  <c r="I111" i="1"/>
  <c r="H111" i="1"/>
  <c r="I112" i="1"/>
  <c r="I117" i="1"/>
  <c r="H117" i="1"/>
  <c r="I114" i="1"/>
  <c r="H114" i="1"/>
  <c r="I115" i="1"/>
  <c r="H115" i="1"/>
  <c r="I90" i="1"/>
  <c r="I93" i="1"/>
  <c r="I96" i="1"/>
  <c r="I103" i="1"/>
  <c r="I104" i="1"/>
  <c r="I105" i="1"/>
  <c r="I106" i="1"/>
  <c r="H103" i="1"/>
  <c r="H104" i="1"/>
  <c r="H105" i="1"/>
  <c r="H106" i="1"/>
  <c r="I107" i="1"/>
  <c r="H107" i="1"/>
  <c r="H93" i="1"/>
  <c r="H96" i="1"/>
  <c r="H90" i="1"/>
  <c r="G90" i="1"/>
  <c r="G89" i="1"/>
  <c r="G88" i="1"/>
  <c r="F90" i="1"/>
  <c r="F89" i="1"/>
  <c r="F88" i="1"/>
  <c r="G87" i="1"/>
  <c r="F87" i="1"/>
  <c r="I74" i="1"/>
  <c r="H74" i="1"/>
  <c r="I76" i="1"/>
  <c r="H76" i="1"/>
  <c r="I71" i="1"/>
  <c r="H71" i="1"/>
  <c r="I60" i="1"/>
  <c r="H60" i="1"/>
  <c r="I22" i="1"/>
  <c r="H22" i="1"/>
  <c r="H15" i="1"/>
  <c r="C109" i="1" l="1"/>
  <c r="C79" i="1"/>
  <c r="C66" i="1"/>
  <c r="C11" i="1"/>
  <c r="E126" i="1"/>
  <c r="E111" i="1"/>
  <c r="E112" i="1"/>
  <c r="E139" i="1"/>
  <c r="E140" i="1"/>
  <c r="E117" i="1"/>
  <c r="D114" i="1"/>
  <c r="E115" i="1"/>
  <c r="E114" i="1" s="1"/>
  <c r="E107" i="1"/>
  <c r="E106" i="1" s="1"/>
  <c r="E105" i="1" s="1"/>
  <c r="E104" i="1" s="1"/>
  <c r="E103" i="1" s="1"/>
  <c r="E90" i="1"/>
  <c r="D70" i="1"/>
  <c r="E76" i="1"/>
  <c r="E74" i="1"/>
  <c r="E71" i="1"/>
  <c r="E60" i="1"/>
  <c r="D139" i="1"/>
  <c r="D121" i="1"/>
  <c r="D106" i="1"/>
  <c r="D105" i="1" s="1"/>
  <c r="D104" i="1" s="1"/>
  <c r="D103" i="1" s="1"/>
  <c r="D89" i="1"/>
  <c r="D92" i="1"/>
  <c r="C10" i="1" l="1"/>
  <c r="E70" i="1"/>
  <c r="D22" i="1"/>
  <c r="D26" i="1"/>
  <c r="D15" i="1"/>
  <c r="D21" i="1" l="1"/>
  <c r="K37" i="2"/>
  <c r="G37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3" i="2"/>
  <c r="M12" i="2"/>
  <c r="M11" i="2"/>
  <c r="M10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K31" i="2"/>
  <c r="K30" i="2"/>
  <c r="K29" i="2"/>
  <c r="K24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H14" i="2"/>
  <c r="F14" i="2"/>
  <c r="E11" i="2"/>
  <c r="E14" i="2"/>
  <c r="C43" i="2"/>
  <c r="C39" i="2"/>
  <c r="D39" i="2" s="1"/>
  <c r="C37" i="2"/>
  <c r="C35" i="2"/>
  <c r="C34" i="2" s="1"/>
  <c r="C33" i="2" s="1"/>
  <c r="C32" i="2" s="1"/>
  <c r="D43" i="2" s="1"/>
  <c r="C29" i="2"/>
  <c r="C26" i="2"/>
  <c r="C25" i="2" s="1"/>
  <c r="C23" i="2"/>
  <c r="C19" i="2"/>
  <c r="C16" i="2"/>
  <c r="C12" i="2"/>
  <c r="D31" i="2" l="1"/>
  <c r="D27" i="2"/>
  <c r="D30" i="2"/>
  <c r="D28" i="2"/>
  <c r="D29" i="2"/>
  <c r="D26" i="2"/>
  <c r="D34" i="2"/>
  <c r="D37" i="2"/>
  <c r="D41" i="2"/>
  <c r="C11" i="2"/>
  <c r="D33" i="2"/>
  <c r="D36" i="2"/>
  <c r="D35" i="2" s="1"/>
  <c r="D38" i="2"/>
  <c r="D40" i="2"/>
  <c r="D42" i="2"/>
  <c r="D44" i="2"/>
  <c r="J130" i="1"/>
  <c r="K130" i="1"/>
  <c r="J123" i="1"/>
  <c r="K123" i="1"/>
  <c r="J124" i="1"/>
  <c r="K124" i="1"/>
  <c r="J93" i="1"/>
  <c r="K93" i="1"/>
  <c r="J37" i="1"/>
  <c r="K37" i="1"/>
  <c r="C10" i="2" l="1"/>
  <c r="D21" i="2"/>
  <c r="D17" i="2"/>
  <c r="D13" i="2"/>
  <c r="D11" i="2"/>
  <c r="D24" i="2"/>
  <c r="D22" i="2"/>
  <c r="D20" i="2"/>
  <c r="D18" i="2"/>
  <c r="D12" i="2"/>
  <c r="D16" i="2"/>
  <c r="D19" i="2"/>
  <c r="D23" i="2"/>
  <c r="I27" i="1"/>
  <c r="H27" i="1"/>
  <c r="C45" i="2" l="1"/>
  <c r="D32" i="2" s="1"/>
  <c r="D25" i="2"/>
  <c r="I129" i="1"/>
  <c r="H129" i="1"/>
  <c r="I121" i="1"/>
  <c r="I92" i="1"/>
  <c r="H92" i="1"/>
  <c r="I36" i="1"/>
  <c r="H36" i="1"/>
  <c r="H26" i="1" s="1"/>
  <c r="J29" i="1"/>
  <c r="K29" i="1"/>
  <c r="J17" i="1"/>
  <c r="E36" i="1"/>
  <c r="E129" i="1"/>
  <c r="E122" i="1"/>
  <c r="E121" i="1" s="1"/>
  <c r="E27" i="1"/>
  <c r="D20" i="1"/>
  <c r="D120" i="1"/>
  <c r="D119" i="1" s="1"/>
  <c r="H26" i="2"/>
  <c r="F26" i="2"/>
  <c r="F35" i="2"/>
  <c r="H29" i="2"/>
  <c r="F29" i="2"/>
  <c r="H16" i="2"/>
  <c r="F16" i="2"/>
  <c r="H37" i="2"/>
  <c r="F37" i="2"/>
  <c r="E26" i="2"/>
  <c r="F39" i="2"/>
  <c r="E39" i="2"/>
  <c r="E37" i="2"/>
  <c r="E35" i="2"/>
  <c r="E29" i="2"/>
  <c r="H121" i="1" l="1"/>
  <c r="H120" i="1" s="1"/>
  <c r="H119" i="1" s="1"/>
  <c r="E25" i="2"/>
  <c r="F25" i="2"/>
  <c r="D10" i="2"/>
  <c r="G122" i="1"/>
  <c r="F122" i="1"/>
  <c r="J92" i="1"/>
  <c r="K92" i="1"/>
  <c r="J36" i="1"/>
  <c r="K36" i="1"/>
  <c r="J91" i="1"/>
  <c r="K91" i="1"/>
  <c r="G36" i="1"/>
  <c r="F36" i="1"/>
  <c r="J122" i="1"/>
  <c r="K122" i="1"/>
  <c r="E16" i="2"/>
  <c r="G29" i="2"/>
  <c r="G31" i="2"/>
  <c r="J121" i="1" l="1"/>
  <c r="K121" i="1"/>
  <c r="I120" i="1"/>
  <c r="G121" i="1"/>
  <c r="F121" i="1"/>
  <c r="E120" i="1"/>
  <c r="H25" i="2"/>
  <c r="G24" i="2"/>
  <c r="K28" i="2"/>
  <c r="K38" i="2"/>
  <c r="J120" i="1" l="1"/>
  <c r="K120" i="1"/>
  <c r="I119" i="1"/>
  <c r="I28" i="2"/>
  <c r="I30" i="2"/>
  <c r="G120" i="1"/>
  <c r="F120" i="1"/>
  <c r="E119" i="1"/>
  <c r="I26" i="2"/>
  <c r="I27" i="2"/>
  <c r="I29" i="2"/>
  <c r="I31" i="2"/>
  <c r="H39" i="2"/>
  <c r="G28" i="2"/>
  <c r="H23" i="2"/>
  <c r="H12" i="2"/>
  <c r="K42" i="2"/>
  <c r="H35" i="2"/>
  <c r="F43" i="2"/>
  <c r="G38" i="2"/>
  <c r="E43" i="2"/>
  <c r="G42" i="2"/>
  <c r="F23" i="2"/>
  <c r="E23" i="2"/>
  <c r="J55" i="1"/>
  <c r="H89" i="1"/>
  <c r="I54" i="1"/>
  <c r="H54" i="1"/>
  <c r="H53" i="1" s="1"/>
  <c r="H52" i="1" s="1"/>
  <c r="I64" i="1"/>
  <c r="I63" i="1" s="1"/>
  <c r="H64" i="1"/>
  <c r="H63" i="1" s="1"/>
  <c r="I40" i="1"/>
  <c r="H40" i="1"/>
  <c r="E89" i="1"/>
  <c r="E64" i="1"/>
  <c r="E63" i="1" s="1"/>
  <c r="E54" i="1"/>
  <c r="E53" i="1" s="1"/>
  <c r="E52" i="1" s="1"/>
  <c r="E40" i="1"/>
  <c r="F40" i="1" s="1"/>
  <c r="D39" i="1"/>
  <c r="D63" i="1"/>
  <c r="D95" i="1"/>
  <c r="D88" i="1" s="1"/>
  <c r="D83" i="1"/>
  <c r="D53" i="1"/>
  <c r="D52" i="1" s="1"/>
  <c r="G41" i="2"/>
  <c r="K41" i="2"/>
  <c r="K17" i="2"/>
  <c r="H43" i="2"/>
  <c r="G17" i="2"/>
  <c r="H19" i="2"/>
  <c r="J147" i="1"/>
  <c r="K147" i="1"/>
  <c r="J138" i="1"/>
  <c r="K138" i="1"/>
  <c r="J134" i="1"/>
  <c r="K134" i="1"/>
  <c r="J102" i="1"/>
  <c r="K102" i="1"/>
  <c r="J65" i="1"/>
  <c r="K65" i="1"/>
  <c r="J60" i="1"/>
  <c r="K60" i="1"/>
  <c r="J41" i="1"/>
  <c r="K41" i="1"/>
  <c r="K17" i="1"/>
  <c r="J18" i="1"/>
  <c r="K18" i="1"/>
  <c r="I137" i="1"/>
  <c r="H137" i="1"/>
  <c r="H32" i="1"/>
  <c r="I30" i="1"/>
  <c r="H30" i="1"/>
  <c r="I84" i="1"/>
  <c r="I83" i="1" s="1"/>
  <c r="H84" i="1"/>
  <c r="H83" i="1" s="1"/>
  <c r="I113" i="1"/>
  <c r="H113" i="1"/>
  <c r="I146" i="1"/>
  <c r="H146" i="1"/>
  <c r="I133" i="1"/>
  <c r="I131" i="1" s="1"/>
  <c r="H133" i="1"/>
  <c r="H131" i="1" s="1"/>
  <c r="I101" i="1"/>
  <c r="H101" i="1"/>
  <c r="I59" i="1"/>
  <c r="I58" i="1" s="1"/>
  <c r="H59" i="1"/>
  <c r="H58" i="1" s="1"/>
  <c r="H57" i="1" s="1"/>
  <c r="I39" i="1"/>
  <c r="H39" i="1"/>
  <c r="I32" i="1"/>
  <c r="H112" i="1" l="1"/>
  <c r="H21" i="1"/>
  <c r="D87" i="1"/>
  <c r="E87" i="1"/>
  <c r="E86" i="1" s="1"/>
  <c r="H11" i="2"/>
  <c r="I19" i="2" s="1"/>
  <c r="G119" i="1"/>
  <c r="F119" i="1"/>
  <c r="J119" i="1"/>
  <c r="K119" i="1"/>
  <c r="E95" i="1"/>
  <c r="E93" i="1" s="1"/>
  <c r="E92" i="1" s="1"/>
  <c r="E88" i="1" s="1"/>
  <c r="J113" i="1"/>
  <c r="F53" i="1"/>
  <c r="K40" i="1"/>
  <c r="J54" i="1"/>
  <c r="G40" i="1"/>
  <c r="I53" i="1"/>
  <c r="I52" i="1" s="1"/>
  <c r="K113" i="1"/>
  <c r="F54" i="1"/>
  <c r="G16" i="2"/>
  <c r="K16" i="2"/>
  <c r="J40" i="1"/>
  <c r="K64" i="1"/>
  <c r="J39" i="1"/>
  <c r="K131" i="1"/>
  <c r="J133" i="1"/>
  <c r="K133" i="1"/>
  <c r="J131" i="1"/>
  <c r="J115" i="1"/>
  <c r="K115" i="1"/>
  <c r="J64" i="1"/>
  <c r="K58" i="1"/>
  <c r="J58" i="1"/>
  <c r="I57" i="1"/>
  <c r="J59" i="1"/>
  <c r="K59" i="1"/>
  <c r="K39" i="1"/>
  <c r="E146" i="1"/>
  <c r="E137" i="1"/>
  <c r="E133" i="1"/>
  <c r="E131" i="1" s="1"/>
  <c r="E113" i="1"/>
  <c r="E101" i="1"/>
  <c r="E100" i="1" s="1"/>
  <c r="E84" i="1"/>
  <c r="E59" i="1"/>
  <c r="E39" i="1"/>
  <c r="E30" i="1"/>
  <c r="D131" i="1"/>
  <c r="D113" i="1"/>
  <c r="D112" i="1" s="1"/>
  <c r="D111" i="1" s="1"/>
  <c r="D82" i="1"/>
  <c r="D58" i="1"/>
  <c r="D57" i="1" s="1"/>
  <c r="K36" i="2"/>
  <c r="K44" i="2"/>
  <c r="G44" i="2"/>
  <c r="G40" i="2"/>
  <c r="G36" i="2"/>
  <c r="K27" i="2"/>
  <c r="H34" i="2"/>
  <c r="F34" i="2"/>
  <c r="F33" i="2" s="1"/>
  <c r="F32" i="2" s="1"/>
  <c r="E34" i="2"/>
  <c r="E33" i="2" s="1"/>
  <c r="E32" i="2" s="1"/>
  <c r="J31" i="1"/>
  <c r="J85" i="1"/>
  <c r="K85" i="1"/>
  <c r="J47" i="1"/>
  <c r="K47" i="1"/>
  <c r="J44" i="1"/>
  <c r="K44" i="1"/>
  <c r="H95" i="1"/>
  <c r="H88" i="1" s="1"/>
  <c r="H87" i="1" s="1"/>
  <c r="H86" i="1" s="1"/>
  <c r="H51" i="1"/>
  <c r="H49" i="1"/>
  <c r="H48" i="1" s="1"/>
  <c r="I46" i="1"/>
  <c r="H46" i="1"/>
  <c r="I43" i="1"/>
  <c r="H43" i="1"/>
  <c r="H42" i="1" s="1"/>
  <c r="H23" i="1"/>
  <c r="H16" i="1"/>
  <c r="H14" i="1" s="1"/>
  <c r="E46" i="1"/>
  <c r="E45" i="1" s="1"/>
  <c r="E43" i="1"/>
  <c r="E42" i="1" s="1"/>
  <c r="E16" i="1"/>
  <c r="D51" i="1"/>
  <c r="E23" i="1"/>
  <c r="E22" i="1" s="1"/>
  <c r="E32" i="1"/>
  <c r="D42" i="1"/>
  <c r="D45" i="1"/>
  <c r="D48" i="1"/>
  <c r="E49" i="1"/>
  <c r="E48" i="1" s="1"/>
  <c r="E51" i="1"/>
  <c r="D69" i="1"/>
  <c r="D68" i="1" s="1"/>
  <c r="D100" i="1"/>
  <c r="D99" i="1" s="1"/>
  <c r="D86" i="1" l="1"/>
  <c r="G92" i="1"/>
  <c r="F92" i="1"/>
  <c r="F16" i="1"/>
  <c r="E15" i="1"/>
  <c r="E26" i="1"/>
  <c r="E21" i="1"/>
  <c r="I12" i="2"/>
  <c r="H33" i="2"/>
  <c r="I40" i="2" s="1"/>
  <c r="I24" i="2"/>
  <c r="I18" i="2"/>
  <c r="I16" i="2"/>
  <c r="I23" i="2"/>
  <c r="E99" i="1"/>
  <c r="G99" i="1" s="1"/>
  <c r="G100" i="1"/>
  <c r="I95" i="1"/>
  <c r="I88" i="1" s="1"/>
  <c r="I87" i="1" s="1"/>
  <c r="J96" i="1"/>
  <c r="J53" i="1"/>
  <c r="J112" i="1"/>
  <c r="K112" i="1"/>
  <c r="I42" i="2"/>
  <c r="H10" i="2"/>
  <c r="G84" i="1"/>
  <c r="E83" i="1"/>
  <c r="E82" i="1" s="1"/>
  <c r="G82" i="1" s="1"/>
  <c r="D38" i="1"/>
  <c r="D19" i="1" s="1"/>
  <c r="E38" i="1"/>
  <c r="H145" i="1"/>
  <c r="H144" i="1" s="1"/>
  <c r="H142" i="1" s="1"/>
  <c r="K111" i="1"/>
  <c r="J111" i="1"/>
  <c r="K57" i="1"/>
  <c r="J57" i="1"/>
  <c r="G133" i="1"/>
  <c r="F133" i="1"/>
  <c r="G131" i="1"/>
  <c r="F131" i="1"/>
  <c r="F115" i="1"/>
  <c r="G115" i="1"/>
  <c r="F113" i="1"/>
  <c r="G113" i="1"/>
  <c r="G64" i="1"/>
  <c r="F64" i="1"/>
  <c r="E62" i="1"/>
  <c r="E58" i="1"/>
  <c r="E57" i="1" s="1"/>
  <c r="F59" i="1"/>
  <c r="G59" i="1"/>
  <c r="F52" i="1"/>
  <c r="F39" i="1"/>
  <c r="G39" i="1"/>
  <c r="G43" i="2"/>
  <c r="K43" i="2"/>
  <c r="E145" i="1"/>
  <c r="E144" i="1" s="1"/>
  <c r="E142" i="1" s="1"/>
  <c r="K84" i="1"/>
  <c r="J84" i="1"/>
  <c r="F84" i="1"/>
  <c r="J146" i="1"/>
  <c r="F49" i="1"/>
  <c r="I145" i="1"/>
  <c r="K146" i="1"/>
  <c r="G16" i="1"/>
  <c r="G49" i="1"/>
  <c r="D66" i="1"/>
  <c r="D14" i="1"/>
  <c r="D13" i="1" s="1"/>
  <c r="F99" i="1" l="1"/>
  <c r="I41" i="2"/>
  <c r="I38" i="2"/>
  <c r="I25" i="2"/>
  <c r="I36" i="2"/>
  <c r="H32" i="2"/>
  <c r="I33" i="2" s="1"/>
  <c r="G38" i="1"/>
  <c r="F112" i="1"/>
  <c r="G112" i="1"/>
  <c r="F96" i="1"/>
  <c r="G96" i="1"/>
  <c r="F95" i="1"/>
  <c r="G95" i="1"/>
  <c r="F38" i="1"/>
  <c r="E56" i="1"/>
  <c r="G57" i="1"/>
  <c r="F58" i="1"/>
  <c r="G58" i="1"/>
  <c r="F57" i="1"/>
  <c r="I44" i="2"/>
  <c r="I69" i="1"/>
  <c r="I68" i="1" s="1"/>
  <c r="H69" i="1"/>
  <c r="H68" i="1" s="1"/>
  <c r="H66" i="1"/>
  <c r="F83" i="1"/>
  <c r="F82" i="1"/>
  <c r="G83" i="1"/>
  <c r="K70" i="1"/>
  <c r="J70" i="1"/>
  <c r="J95" i="1"/>
  <c r="D145" i="1"/>
  <c r="F146" i="1"/>
  <c r="G146" i="1"/>
  <c r="I144" i="1"/>
  <c r="I142" i="1" s="1"/>
  <c r="K145" i="1"/>
  <c r="J145" i="1"/>
  <c r="K40" i="2"/>
  <c r="K35" i="2"/>
  <c r="K34" i="2"/>
  <c r="K22" i="2"/>
  <c r="K21" i="2"/>
  <c r="K20" i="2"/>
  <c r="K13" i="2"/>
  <c r="H45" i="2" l="1"/>
  <c r="I10" i="2" s="1"/>
  <c r="I37" i="2"/>
  <c r="I43" i="2"/>
  <c r="I39" i="2"/>
  <c r="I34" i="2"/>
  <c r="I35" i="2"/>
  <c r="K69" i="1"/>
  <c r="J69" i="1"/>
  <c r="K68" i="1"/>
  <c r="J68" i="1"/>
  <c r="J144" i="1"/>
  <c r="K144" i="1"/>
  <c r="D144" i="1"/>
  <c r="D142" i="1" s="1"/>
  <c r="G145" i="1"/>
  <c r="F145" i="1"/>
  <c r="K39" i="2"/>
  <c r="E20" i="1"/>
  <c r="E19" i="1" s="1"/>
  <c r="I32" i="2" l="1"/>
  <c r="F144" i="1"/>
  <c r="G144" i="1"/>
  <c r="K142" i="1"/>
  <c r="J142" i="1"/>
  <c r="F20" i="1"/>
  <c r="G20" i="1"/>
  <c r="G142" i="1" l="1"/>
  <c r="F142" i="1"/>
  <c r="K50" i="1"/>
  <c r="K46" i="1"/>
  <c r="K35" i="1"/>
  <c r="K33" i="1"/>
  <c r="K31" i="1"/>
  <c r="K28" i="1"/>
  <c r="K25" i="1"/>
  <c r="K24" i="1"/>
  <c r="J34" i="1"/>
  <c r="J33" i="1"/>
  <c r="H20" i="1" l="1"/>
  <c r="H19" i="1" s="1"/>
  <c r="E14" i="1"/>
  <c r="E13" i="1" s="1"/>
  <c r="H136" i="1"/>
  <c r="H135" i="1" s="1"/>
  <c r="H127" i="1"/>
  <c r="H100" i="1"/>
  <c r="H98" i="1" s="1"/>
  <c r="H45" i="1"/>
  <c r="H38" i="1" s="1"/>
  <c r="H13" i="1"/>
  <c r="E136" i="1"/>
  <c r="E135" i="1" s="1"/>
  <c r="E127" i="1"/>
  <c r="E98" i="1"/>
  <c r="E81" i="1"/>
  <c r="E125" i="1" l="1"/>
  <c r="E109" i="1" s="1"/>
  <c r="H125" i="1"/>
  <c r="H109" i="1" s="1"/>
  <c r="H99" i="1"/>
  <c r="H82" i="1"/>
  <c r="E79" i="1"/>
  <c r="H62" i="1"/>
  <c r="H56" i="1" s="1"/>
  <c r="E11" i="1"/>
  <c r="E10" i="1" l="1"/>
  <c r="H11" i="1"/>
  <c r="H81" i="1"/>
  <c r="H79" i="1" l="1"/>
  <c r="H10" i="1" s="1"/>
  <c r="L10" i="1" s="1"/>
  <c r="K32" i="1"/>
  <c r="H67" i="1" l="1"/>
  <c r="H12" i="1"/>
  <c r="K101" i="1"/>
  <c r="K137" i="1"/>
  <c r="K129" i="1"/>
  <c r="G137" i="1"/>
  <c r="D136" i="1"/>
  <c r="D135" i="1" s="1"/>
  <c r="I127" i="1"/>
  <c r="G129" i="1"/>
  <c r="D127" i="1"/>
  <c r="I100" i="1"/>
  <c r="I99" i="1" s="1"/>
  <c r="G101" i="1"/>
  <c r="D98" i="1"/>
  <c r="D81" i="1"/>
  <c r="D62" i="1"/>
  <c r="D56" i="1" s="1"/>
  <c r="D11" i="1" s="1"/>
  <c r="J50" i="1"/>
  <c r="I49" i="1"/>
  <c r="I48" i="1" s="1"/>
  <c r="K48" i="1" s="1"/>
  <c r="F48" i="1"/>
  <c r="G46" i="1"/>
  <c r="I45" i="1"/>
  <c r="F45" i="1"/>
  <c r="G43" i="1"/>
  <c r="F42" i="1"/>
  <c r="J35" i="1"/>
  <c r="F32" i="1"/>
  <c r="F30" i="1"/>
  <c r="G30" i="1"/>
  <c r="J28" i="1"/>
  <c r="F27" i="1"/>
  <c r="J25" i="1"/>
  <c r="J24" i="1"/>
  <c r="I23" i="1"/>
  <c r="I21" i="1" s="1"/>
  <c r="G23" i="1"/>
  <c r="I16" i="1"/>
  <c r="I15" i="1" s="1"/>
  <c r="D126" i="1" l="1"/>
  <c r="D79" i="1"/>
  <c r="F126" i="1"/>
  <c r="H80" i="1"/>
  <c r="H110" i="1"/>
  <c r="H143" i="1"/>
  <c r="J16" i="1"/>
  <c r="K16" i="1"/>
  <c r="I20" i="1"/>
  <c r="G81" i="1"/>
  <c r="K99" i="1"/>
  <c r="J99" i="1"/>
  <c r="K45" i="1"/>
  <c r="K49" i="1"/>
  <c r="I98" i="1"/>
  <c r="J98" i="1" s="1"/>
  <c r="K100" i="1"/>
  <c r="K127" i="1"/>
  <c r="K23" i="1"/>
  <c r="K27" i="1"/>
  <c r="K30" i="1"/>
  <c r="K43" i="1"/>
  <c r="F127" i="1"/>
  <c r="J129" i="1"/>
  <c r="F23" i="1"/>
  <c r="G42" i="1"/>
  <c r="F43" i="1"/>
  <c r="J45" i="1"/>
  <c r="F46" i="1"/>
  <c r="G48" i="1"/>
  <c r="J101" i="1"/>
  <c r="G127" i="1"/>
  <c r="G21" i="1"/>
  <c r="I14" i="1"/>
  <c r="F21" i="1"/>
  <c r="J27" i="1"/>
  <c r="J30" i="1"/>
  <c r="J32" i="1"/>
  <c r="I42" i="1"/>
  <c r="I38" i="1" s="1"/>
  <c r="F101" i="1"/>
  <c r="F129" i="1"/>
  <c r="G14" i="1"/>
  <c r="J23" i="1"/>
  <c r="G27" i="1"/>
  <c r="G32" i="1"/>
  <c r="J43" i="1"/>
  <c r="G45" i="1"/>
  <c r="J48" i="1"/>
  <c r="I51" i="1"/>
  <c r="J46" i="1"/>
  <c r="J49" i="1"/>
  <c r="F81" i="1"/>
  <c r="F100" i="1"/>
  <c r="I136" i="1"/>
  <c r="F137" i="1"/>
  <c r="J137" i="1"/>
  <c r="I135" i="1" l="1"/>
  <c r="I19" i="1"/>
  <c r="K38" i="1"/>
  <c r="J38" i="1"/>
  <c r="J52" i="1"/>
  <c r="K14" i="1"/>
  <c r="J14" i="1"/>
  <c r="J20" i="1"/>
  <c r="D125" i="1"/>
  <c r="G126" i="1"/>
  <c r="K126" i="1"/>
  <c r="J126" i="1"/>
  <c r="I125" i="1"/>
  <c r="I109" i="1" s="1"/>
  <c r="I82" i="1"/>
  <c r="I81" i="1" s="1"/>
  <c r="J83" i="1"/>
  <c r="K83" i="1"/>
  <c r="K20" i="1"/>
  <c r="K136" i="1"/>
  <c r="I62" i="1"/>
  <c r="I56" i="1" s="1"/>
  <c r="K63" i="1"/>
  <c r="K42" i="1"/>
  <c r="K98" i="1"/>
  <c r="K21" i="1"/>
  <c r="G98" i="1"/>
  <c r="I13" i="1"/>
  <c r="J21" i="1"/>
  <c r="J100" i="1"/>
  <c r="J42" i="1"/>
  <c r="J136" i="1"/>
  <c r="F63" i="1"/>
  <c r="G63" i="1"/>
  <c r="F136" i="1"/>
  <c r="G136" i="1"/>
  <c r="J127" i="1"/>
  <c r="I66" i="1"/>
  <c r="J63" i="1"/>
  <c r="G13" i="1"/>
  <c r="F13" i="1"/>
  <c r="G39" i="2"/>
  <c r="I11" i="1" l="1"/>
  <c r="K66" i="1"/>
  <c r="J81" i="1"/>
  <c r="K81" i="1"/>
  <c r="J82" i="1"/>
  <c r="K82" i="1"/>
  <c r="K26" i="2"/>
  <c r="K125" i="1"/>
  <c r="K62" i="1"/>
  <c r="K19" i="1"/>
  <c r="K13" i="1"/>
  <c r="K56" i="1"/>
  <c r="F98" i="1"/>
  <c r="J13" i="1"/>
  <c r="F11" i="1"/>
  <c r="F19" i="1"/>
  <c r="G19" i="1"/>
  <c r="J19" i="1"/>
  <c r="G56" i="1"/>
  <c r="J66" i="1"/>
  <c r="G125" i="1"/>
  <c r="F125" i="1"/>
  <c r="J51" i="1"/>
  <c r="J62" i="1"/>
  <c r="F51" i="1"/>
  <c r="G62" i="1"/>
  <c r="F62" i="1"/>
  <c r="J125" i="1"/>
  <c r="K25" i="2" l="1"/>
  <c r="K109" i="1"/>
  <c r="G11" i="1"/>
  <c r="F56" i="1"/>
  <c r="J109" i="1"/>
  <c r="J56" i="1"/>
  <c r="F86" i="1"/>
  <c r="G86" i="1"/>
  <c r="G35" i="2"/>
  <c r="G27" i="2"/>
  <c r="G22" i="2"/>
  <c r="G21" i="2"/>
  <c r="G20" i="2"/>
  <c r="G13" i="2"/>
  <c r="F19" i="2"/>
  <c r="F12" i="2"/>
  <c r="F11" i="2" l="1"/>
  <c r="F10" i="2" s="1"/>
  <c r="F45" i="2" s="1"/>
  <c r="K11" i="1"/>
  <c r="J11" i="1"/>
  <c r="G79" i="1"/>
  <c r="F79" i="1"/>
  <c r="K33" i="2" l="1"/>
  <c r="G23" i="2"/>
  <c r="E19" i="2"/>
  <c r="E12" i="2"/>
  <c r="K45" i="2" l="1"/>
  <c r="I11" i="2"/>
  <c r="I17" i="2"/>
  <c r="E10" i="2"/>
  <c r="K23" i="2"/>
  <c r="K19" i="2"/>
  <c r="K12" i="2"/>
  <c r="G12" i="2"/>
  <c r="G19" i="2"/>
  <c r="G26" i="2"/>
  <c r="G34" i="2"/>
  <c r="E45" i="2" l="1"/>
  <c r="G45" i="2" s="1"/>
  <c r="I22" i="2"/>
  <c r="I20" i="2"/>
  <c r="I21" i="2"/>
  <c r="I13" i="2"/>
  <c r="K32" i="2"/>
  <c r="K11" i="2"/>
  <c r="G10" i="2"/>
  <c r="G11" i="2"/>
  <c r="G33" i="2"/>
  <c r="G25" i="2"/>
  <c r="K10" i="2" l="1"/>
  <c r="J10" i="2"/>
  <c r="G32" i="2"/>
  <c r="F70" i="1" l="1"/>
  <c r="E69" i="1"/>
  <c r="E66" i="1"/>
  <c r="G70" i="1"/>
  <c r="F69" i="1" l="1"/>
  <c r="G69" i="1"/>
  <c r="E68" i="1"/>
  <c r="G66" i="1"/>
  <c r="F66" i="1"/>
  <c r="E80" i="1" l="1"/>
  <c r="E12" i="1"/>
  <c r="E67" i="1"/>
  <c r="E110" i="1"/>
  <c r="E143" i="1"/>
  <c r="F68" i="1"/>
  <c r="G68" i="1"/>
  <c r="F111" i="1"/>
  <c r="G111" i="1"/>
  <c r="D109" i="1"/>
  <c r="F109" i="1" l="1"/>
  <c r="D10" i="1"/>
  <c r="D110" i="1" s="1"/>
  <c r="G109" i="1"/>
  <c r="D143" i="1" l="1"/>
  <c r="D67" i="1"/>
  <c r="D80" i="1"/>
  <c r="F10" i="1"/>
  <c r="G10" i="1"/>
  <c r="D12" i="1"/>
  <c r="J90" i="1"/>
  <c r="K90" i="1"/>
  <c r="I89" i="1"/>
  <c r="K89" i="1" s="1"/>
  <c r="J89" i="1" l="1"/>
  <c r="J88" i="1" l="1"/>
  <c r="K88" i="1"/>
  <c r="J87" i="1" l="1"/>
  <c r="I86" i="1"/>
  <c r="K87" i="1"/>
  <c r="M86" i="1" l="1"/>
  <c r="L86" i="1"/>
  <c r="J86" i="1"/>
  <c r="K86" i="1"/>
  <c r="I79" i="1"/>
  <c r="M79" i="1" l="1"/>
  <c r="L79" i="1"/>
  <c r="I10" i="1"/>
  <c r="M10" i="1" s="1"/>
  <c r="J79" i="1"/>
  <c r="K79" i="1"/>
  <c r="I143" i="1" l="1"/>
  <c r="K10" i="1"/>
  <c r="I110" i="1"/>
  <c r="I12" i="1"/>
  <c r="I67" i="1"/>
  <c r="J10" i="1"/>
  <c r="I80" i="1"/>
  <c r="J110" i="1" l="1"/>
  <c r="J143" i="1"/>
  <c r="J67" i="1"/>
  <c r="J12" i="1"/>
  <c r="J80" i="1"/>
</calcChain>
</file>

<file path=xl/sharedStrings.xml><?xml version="1.0" encoding="utf-8"?>
<sst xmlns="http://schemas.openxmlformats.org/spreadsheetml/2006/main" count="718" uniqueCount="315">
  <si>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</si>
  <si>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</si>
  <si>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</si>
  <si>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</si>
  <si>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</si>
  <si>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</si>
  <si>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</si>
  <si>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</si>
  <si>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</si>
  <si>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</si>
  <si>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</si>
  <si>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</si>
  <si>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Центральный аппарат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</si>
  <si>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</si>
  <si>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</si>
  <si>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</si>
  <si>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</si>
  <si>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</si>
  <si>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</si>
  <si>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</si>
  <si>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</si>
  <si>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</si>
  <si>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</si>
  <si>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Уличное освещение</t>
  </si>
  <si>
    <t>Коммунальные услуги</t>
  </si>
  <si>
    <t>Функционирование высшего должностного лица субъекта Российской Федерации и муниципального образования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</si>
  <si>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</si>
  <si>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</si>
  <si>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</si>
  <si>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</si>
  <si>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</si>
  <si>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</si>
  <si>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</si>
  <si>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</si>
  <si>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</si>
  <si>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</si>
  <si>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</si>
  <si>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</si>
  <si>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>182 1 06 04000 02 0000 110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</si>
  <si>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</si>
  <si>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</si>
  <si>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</si>
  <si>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</si>
  <si>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</si>
  <si>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</si>
  <si>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</si>
  <si>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Национальная безопасность и правоохранительная деятельность</t>
  </si>
  <si>
    <t>НАЛОГОВЫЕ ДОХОДЫ</t>
  </si>
  <si>
    <t>НЕНАЛОГОВЫЕ ДОХОДЫ</t>
  </si>
  <si>
    <t>Приложение №3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</si>
  <si>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</si>
  <si>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</si>
  <si>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</si>
  <si>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Прочая закупка товаров, работ и услуг для муниципальных нужд</t>
  </si>
  <si>
    <t>Услуги по содержанию имущества</t>
  </si>
  <si>
    <t>Прочие расходы</t>
  </si>
  <si>
    <t>Перечисления другим бюджетам бюджетной системы Российской Федерации</t>
  </si>
  <si>
    <t>Другие общегосударственные расходы</t>
  </si>
  <si>
    <t>Реализация государственных функций , связанных с общегосударственным управлением</t>
  </si>
  <si>
    <t>Выполнение дргих обязательств государства</t>
  </si>
  <si>
    <t>Национальная оборона</t>
  </si>
  <si>
    <t xml:space="preserve">Органы юстиции </t>
  </si>
  <si>
    <t>Руководство и управление в сфере установленных функций</t>
  </si>
  <si>
    <t>Государственная регистрация актов гражданского состояния</t>
  </si>
  <si>
    <t xml:space="preserve">Инспектор 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</si>
  <si>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</si>
  <si>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</si>
  <si>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</si>
  <si>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</si>
  <si>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(гр.4-гр.3)</t>
  </si>
  <si>
    <t>гр.4:гр.3х100</t>
  </si>
  <si>
    <t>(гр.8-гр.7)</t>
  </si>
  <si>
    <t>гр.8:гр.7х100</t>
  </si>
  <si>
    <t>Межбюджетные трансферты бюджетам муниципальных районов 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</si>
  <si>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</si>
  <si>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</si>
  <si>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Мобилизационная и вневоинская подготовка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</si>
  <si>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</si>
  <si>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</si>
  <si>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</si>
  <si>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</si>
  <si>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</si>
  <si>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</si>
  <si>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</si>
  <si>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Дотации от других бюджетов бюджетной системы Российской Федерациии и муниципальных образований</t>
  </si>
  <si>
    <t>Сводной  Бюджетной росписью (БР)</t>
  </si>
  <si>
    <t>Удельный вес, %</t>
  </si>
  <si>
    <t>Отклонение  СБР от Решения о бюджете</t>
  </si>
  <si>
    <t>Исполнено за 2013 год (ф.0503317)</t>
  </si>
  <si>
    <t>Закупка товаров, работ и услуг в сфере информационно-коммуникационных технологий</t>
  </si>
  <si>
    <t>Проведение выборов и референдумов</t>
  </si>
  <si>
    <t>Обеспечение проведение выборов и референдумов</t>
  </si>
  <si>
    <t>Специальные расходы</t>
  </si>
  <si>
    <t>Защита населения и территории от чрезвычайных ситуаций природного и техногенного характера, гражданская оборона</t>
  </si>
  <si>
    <t>Жилищное хозяйство</t>
  </si>
  <si>
    <t>Прочие мероприятия по благоустройству городских округов и поселений</t>
  </si>
  <si>
    <t>Социальная политика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</si>
  <si>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</si>
  <si>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</si>
  <si>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</si>
  <si>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</si>
  <si>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Субвенции бюджетам поселений на выполнение передаваемых полномочий субъектов Российской Федерации</t>
  </si>
  <si>
    <t>000 1 11 00000 00 0000 000</t>
  </si>
  <si>
    <t>Межбюджетные трансферты</t>
  </si>
  <si>
    <t>Закон Хабаровского края от 24.11.2010 г. № 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</t>
  </si>
  <si>
    <t>Проведение выборов в представительные органы муниципального образования</t>
  </si>
  <si>
    <t>Пособия и компенсации гражданам и иные социальные выплаты, кроме публичных нормативных обязательств</t>
  </si>
  <si>
    <t>Поддержка жилищного хозяйства</t>
  </si>
  <si>
    <t>Капитальный ремонт государственного жилищного фонда субъектов Российской Федерации и муниципального жилищного фонда</t>
  </si>
  <si>
    <t>Закупка товаров, работ, услуг в целях капитального ремонта муниципального имущества</t>
  </si>
  <si>
    <t>Пенсионное обеспечение</t>
  </si>
  <si>
    <t>Межбюджетные трансферты из бюджетов поселений бюджету муниципального района и из бюджета муниципальногорайона бюджетам поселений в соответствии с заключенными соглашениями по переданным полномочиям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</si>
  <si>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</si>
  <si>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182 1 06 01030 10 0000 110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</si>
  <si>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</si>
  <si>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поселений и созданных ими учреждениями (за исключением имущества муниципальных бюджетных и автономных учреждений)</t>
  </si>
  <si>
    <t>182 1 05 01000 00 0000 110</t>
  </si>
  <si>
    <t>Прочие субсидии бюджетам поселений</t>
  </si>
  <si>
    <t>901 1 14 06013 10 0000 430</t>
  </si>
  <si>
    <t>ДОХОДЫ ОТ ПРОДАЖИ МАТЕРИАЛЬНЫХ И НЕМАТЕРИАЛЬНЫХ АКТИВОВ</t>
  </si>
  <si>
    <t>000 1 14 00000 00 0000 000</t>
  </si>
  <si>
    <t>916 1 08 00000 00 0000 110</t>
  </si>
  <si>
    <t>916 1 08 04020 01 0000 110</t>
  </si>
  <si>
    <t>916 2 00 00000 00 0000 000</t>
  </si>
  <si>
    <t>916 2 02 00000 00 0000 000</t>
  </si>
  <si>
    <t>916 2 02 01000 00 0000 151</t>
  </si>
  <si>
    <t>916 2 02 01001 00 0000 151</t>
  </si>
  <si>
    <t>916 2 02 01001 10 0000 151</t>
  </si>
  <si>
    <t>916 2 02 02999 10 0000 151</t>
  </si>
  <si>
    <t>916 2 02 03000 00 0000 151</t>
  </si>
  <si>
    <t>916 2 02 03015 10 0000 151</t>
  </si>
  <si>
    <t>916 2 02 03003 10 0000 151</t>
  </si>
  <si>
    <t>916 2 02 03024 10 0000 151</t>
  </si>
  <si>
    <t>916 2 02 04000 00 0000 151</t>
  </si>
  <si>
    <t xml:space="preserve">916 2 02 04999 10 0000 151 </t>
  </si>
  <si>
    <t>Единый сельскохозяйственный налог</t>
  </si>
  <si>
    <t>182 1 05 03000 00 0000 110</t>
  </si>
  <si>
    <t>182 1 06 06013 10 0000 110</t>
  </si>
  <si>
    <t>901 1 11 05013 10 0000 120</t>
  </si>
  <si>
    <t>916 1 11 05035 10 0000 120</t>
  </si>
  <si>
    <t>Доходы от продажи квартир, находящихся в собственности поселений</t>
  </si>
  <si>
    <t>Доходы от продажи земельных участков, находящихся в собственности поселений</t>
  </si>
  <si>
    <t>Субсидии бюджетам бюджетной системы РФ (межбюджетные субсидии)</t>
  </si>
  <si>
    <t>9162 02 02000 00 0000 151</t>
  </si>
  <si>
    <t>916 1 14 01050 10 0000 410</t>
  </si>
  <si>
    <t>916 01 00 0000000 000 000</t>
  </si>
  <si>
    <t>916 01 02 0000000 000 000</t>
  </si>
  <si>
    <t>916 01 04 0000000 000 000</t>
  </si>
  <si>
    <t>916 01 07 0000000 000 000</t>
  </si>
  <si>
    <t>916 01 07 0200000 000 000</t>
  </si>
  <si>
    <t>916 01 07 0200002 000 000</t>
  </si>
  <si>
    <t>916 01 07 0200002 880 000</t>
  </si>
  <si>
    <t>916 01 07 0200002 880 290</t>
  </si>
  <si>
    <t>916 01 13 0000000 000 000</t>
  </si>
  <si>
    <t>916 02 00 0000000 000 000</t>
  </si>
  <si>
    <t>916 02 03 0000000 000 000</t>
  </si>
  <si>
    <t>916 03 00 0000000 000 000</t>
  </si>
  <si>
    <t>916 03 04 0000000 000 000</t>
  </si>
  <si>
    <t>916 03 09 0000000 000 000</t>
  </si>
  <si>
    <t>916 03 10 0000000 000 000</t>
  </si>
  <si>
    <t>916 05 00 0000000 000 000</t>
  </si>
  <si>
    <t>916 05 01 0000000 000 000</t>
  </si>
  <si>
    <t>916 05 03 0000000 000 000</t>
  </si>
  <si>
    <t>916 05 03 6000100 244 223</t>
  </si>
  <si>
    <t>916 10 00 0000000 000 000</t>
  </si>
  <si>
    <t>916 10 01 0000000 000 000</t>
  </si>
  <si>
    <t>Уплата прочих налогов, сборов и иных платежей</t>
  </si>
  <si>
    <t>Коммунальное хозяйство</t>
  </si>
  <si>
    <t>916 05 02 0000000 000 000</t>
  </si>
  <si>
    <t>Мероприятия в области коммунального хозяйства</t>
  </si>
  <si>
    <t xml:space="preserve">сумма </t>
  </si>
  <si>
    <t>удельный вес,%</t>
  </si>
  <si>
    <t>Отклонение отчета 2014 года от отчета за 2013 год</t>
  </si>
  <si>
    <t>Утвержденные бюджетные назначения по решению Совета депутатов от 30.12.2014 № 53</t>
  </si>
  <si>
    <t>Налоги на товары,(работы,услуги) реализуемые на территории Российской федерации</t>
  </si>
  <si>
    <t>Акцизы по подакцизным товарам(продукции) производимые на территории Российской Федерации</t>
  </si>
  <si>
    <t>182 1 03 00000 00 0000 000</t>
  </si>
  <si>
    <t>182 1 03 02000 01 0000 000</t>
  </si>
  <si>
    <t>Утвержденные бюджетные назначения по отчету               (ф. 0503117)</t>
  </si>
  <si>
    <t>Отклонение исполненных бюджетных назначений  за 2014 год от утвержденных бюджетных назначений по отчету</t>
  </si>
  <si>
    <t>Решением о бюджете от 30.12.2014 № 53</t>
  </si>
  <si>
    <t>Отклонение исполненных бюджетных назначений за 2014 год от утвержденных бюджетных назначений по отчету</t>
  </si>
  <si>
    <t>Утверждено бюджетных назначений по отчету за 2014 год                    (ф. 0503117)</t>
  </si>
  <si>
    <t>Исполнено  по  отчету за 2014 год        (ф.0503117)</t>
  </si>
  <si>
    <t>916 01 02 8110000 000 000</t>
  </si>
  <si>
    <t>Расходы на выплаты  по оплате труда работников органов местного самоуправления</t>
  </si>
  <si>
    <t>916 01 02 8110005 000 000</t>
  </si>
  <si>
    <t>916 01 02 8110005 121 000</t>
  </si>
  <si>
    <t>916 01 02 8110005 121 211</t>
  </si>
  <si>
    <t>916 01 02 8110005 121 213</t>
  </si>
  <si>
    <t>916 01 04 8300000 000 000</t>
  </si>
  <si>
    <t>916 01 04 8310000 000 000</t>
  </si>
  <si>
    <t>Аппарат органов местного местного самоуправления</t>
  </si>
  <si>
    <t>916 01 04 8310005 000 000</t>
  </si>
  <si>
    <t>916 01 04 8310005 121 000</t>
  </si>
  <si>
    <t>Расходы на обеспечение функций органов местного самоуправления</t>
  </si>
  <si>
    <t>916 01 04 8310006 000 000</t>
  </si>
  <si>
    <t>916 01 04 8310006 122 000</t>
  </si>
  <si>
    <t>916 01 04 8310006 242 000</t>
  </si>
  <si>
    <t>916 01 04 8310006 244 000</t>
  </si>
  <si>
    <t>916 01 04 8310006 852 000</t>
  </si>
  <si>
    <t>916 01 04 43110000 000 000</t>
  </si>
  <si>
    <t>916 01 04 4310001 000 000</t>
  </si>
  <si>
    <t>916 01 04 4310002 000 000</t>
  </si>
  <si>
    <t>916 01 04 4310002 540 000</t>
  </si>
  <si>
    <t>916 01 04 4310001 540 000</t>
  </si>
  <si>
    <t>916 01 04 4310003 000 000</t>
  </si>
  <si>
    <t>916 01 04 4310003 540 000</t>
  </si>
  <si>
    <t>916 01 04 8310654 000 000</t>
  </si>
  <si>
    <t>Прочие непрограммные расходы органов местного самоуправления и муниципальных учреждений</t>
  </si>
  <si>
    <t>916 01 13 9900000 000 000</t>
  </si>
  <si>
    <t>Прочие  непрограммные расходы в рамках непрограммных расходов  органов местного самоуправления  и муниципальных учреждений</t>
  </si>
  <si>
    <t>916 01 13 9910000 000 000</t>
  </si>
  <si>
    <t>916 01 13 9910046 000 000</t>
  </si>
  <si>
    <t>916 01 13 9910046 852 000</t>
  </si>
  <si>
    <t>916 01 13 0920009 000 000</t>
  </si>
  <si>
    <t>916 01 04 8310654 540 000</t>
  </si>
  <si>
    <t>916 01 13 0920009 244 000</t>
  </si>
  <si>
    <t>916 02 03 9910000 000 000</t>
  </si>
  <si>
    <t>916 02 03 9915118 000 000</t>
  </si>
  <si>
    <t>916 02 03 9915118 121 000</t>
  </si>
  <si>
    <t>916 02 03 9915118 242 000</t>
  </si>
  <si>
    <t>916 03 04 8320000 000 000</t>
  </si>
  <si>
    <t>916 03 04 8325930 000 000</t>
  </si>
  <si>
    <t>916 03 04 8325930 244 000</t>
  </si>
  <si>
    <t>Прочие непрограммные расходы  в рамках органов местного самоуправления и муниципальных учреждений</t>
  </si>
  <si>
    <t>916 03 09 9900000 000 000</t>
  </si>
  <si>
    <t>916 03 09 9910000 000 000</t>
  </si>
  <si>
    <t>Частичное восстановление поврежденных в результате крупномасштабного  наводнения автомобильных дорог местного значения и мостов</t>
  </si>
  <si>
    <t>916 03 09 9915168 000 000</t>
  </si>
  <si>
    <t>916 03 09 9915168 244 000</t>
  </si>
  <si>
    <t>Пособия и компенсации гражданам и иные социальные выплаты</t>
  </si>
  <si>
    <t>916 03 09 9910115 000 000</t>
  </si>
  <si>
    <t>916 03 09 9910115 321 000</t>
  </si>
  <si>
    <t>Субсидии на оказание единовременной материальной  помощи  гражданам, в связи  с частичной утратой имущества</t>
  </si>
  <si>
    <t>916 03 09 9915104 000 000</t>
  </si>
  <si>
    <t>916 03 09 9915104 321 000</t>
  </si>
  <si>
    <t>916 03 10 9910000 000 000</t>
  </si>
  <si>
    <t>916 03 10 9910011 000 000</t>
  </si>
  <si>
    <t>916 03 10 9910011 244 000</t>
  </si>
  <si>
    <t>Национальная экономика</t>
  </si>
  <si>
    <t>916 04 00 0000000 000 000</t>
  </si>
  <si>
    <t>Развитие транспортной системы</t>
  </si>
  <si>
    <t>916 04 09 0000000 000 000</t>
  </si>
  <si>
    <t>Дорожная деятельность</t>
  </si>
  <si>
    <t>916 04 09 8420000 000 000</t>
  </si>
  <si>
    <t>Содержание автомобильных дорог общего пользования в границах населенных пунктов</t>
  </si>
  <si>
    <t>916 04 09 8420016 000 000</t>
  </si>
  <si>
    <t>916 04 09 8420016 244 000</t>
  </si>
  <si>
    <t>916 05 01 8520000 000 000</t>
  </si>
  <si>
    <t>Приобретение строительных материалов для капитального ремонта объекта к муниципальной собственности сельского поселения</t>
  </si>
  <si>
    <t>916 05 01 8520025 000 000</t>
  </si>
  <si>
    <t>916 05 01 8520025 243 000</t>
  </si>
  <si>
    <t>916 05 01 852002 243 000</t>
  </si>
  <si>
    <t>916 05 02 8630000 000 000</t>
  </si>
  <si>
    <t>Содержание  и текущий ремонт объектов коммунального хозяйства сельского поселения</t>
  </si>
  <si>
    <t>916 05 02 8630034 000 000</t>
  </si>
  <si>
    <t>916 05 02 8630034 244 000</t>
  </si>
  <si>
    <t>916 05 03 8700000 000 000</t>
  </si>
  <si>
    <t>916 05 03 8710000 000 000</t>
  </si>
  <si>
    <t>Расходы на содержание сетей уличного освещения и освещения улиц</t>
  </si>
  <si>
    <t>916 05 03 8710036 000 000</t>
  </si>
  <si>
    <t>916 05 03 8710036 244 000</t>
  </si>
  <si>
    <t>Организация и содержание мест захоронения</t>
  </si>
  <si>
    <t>916 05 03 8730000 000 000</t>
  </si>
  <si>
    <t>Организация и содержание мест захоронения(кладбищ)</t>
  </si>
  <si>
    <t>916 05 03 8730038 000 000</t>
  </si>
  <si>
    <t>916 05 03 8730038 244 000</t>
  </si>
  <si>
    <t>916 05 03 8740039 000 000</t>
  </si>
  <si>
    <t>916 05 03 8740039 244 000</t>
  </si>
  <si>
    <t>Прочие мероприятия по благоустройству   поселений</t>
  </si>
  <si>
    <t>916 05 03 8740040 000 000</t>
  </si>
  <si>
    <t>916 05 03 8740040 244 000</t>
  </si>
  <si>
    <t>916 05 03 8740000 000 000</t>
  </si>
  <si>
    <t>Организация и содержание мест захоронения бытовых отходов</t>
  </si>
  <si>
    <t>916 10 01 4310004 000 000</t>
  </si>
  <si>
    <t>916 10 01 4310004 540 000</t>
  </si>
  <si>
    <t>916 10 01 4310004 540 251</t>
  </si>
  <si>
    <t>916 01 04 8310005 121  211</t>
  </si>
  <si>
    <t>916 01 04 8310005 121 213</t>
  </si>
  <si>
    <t>916 01 04 8310006 122 212</t>
  </si>
  <si>
    <t>916 01 04 8310006 122 222</t>
  </si>
  <si>
    <t>916 01 04 8310006 242 221</t>
  </si>
  <si>
    <t>916 01 04 8310006 244 226</t>
  </si>
  <si>
    <t>916 01 04 8310006 244 310</t>
  </si>
  <si>
    <t>916 01 04 8310006 244 340</t>
  </si>
  <si>
    <t>916 01 04 8310006 852 290</t>
  </si>
  <si>
    <t>916 01 13 9910046 852 290</t>
  </si>
  <si>
    <t>916 02 03 9915118 121 211</t>
  </si>
  <si>
    <t>916 02 03 9915118 121 213</t>
  </si>
  <si>
    <t>Работы, услуги по содержанию имущества</t>
  </si>
  <si>
    <t>916 02 03 9915118 242 225</t>
  </si>
  <si>
    <t>916 02 03 9915118 244 000</t>
  </si>
  <si>
    <t>916 02 03 9915118 244 310</t>
  </si>
  <si>
    <t>916 02 03 9915118 244 340</t>
  </si>
  <si>
    <t>916 03 09 9915168 244 225</t>
  </si>
  <si>
    <t>916 03 09 9915104 321 290</t>
  </si>
  <si>
    <t>916 03 09 9910115 321 290</t>
  </si>
  <si>
    <t>916 03 10 9910011 244 310</t>
  </si>
  <si>
    <t>916 04 09 8420016 244 225</t>
  </si>
  <si>
    <t>916 05 01 852002 243 225</t>
  </si>
  <si>
    <t>916 05 02 8630034 244 222</t>
  </si>
  <si>
    <t>916 05 02 8630034 244 225</t>
  </si>
  <si>
    <t>916 05 03 8730038 244 225</t>
  </si>
  <si>
    <t>916 05 03 8740039 000 225</t>
  </si>
  <si>
    <t>916 05 03 8740040 244 225</t>
  </si>
  <si>
    <t>916 01 13 0920009 244 226</t>
  </si>
  <si>
    <t>765628,26</t>
  </si>
  <si>
    <t>Исполнено за 2014 год (ф.0503117)</t>
  </si>
  <si>
    <t>Отклонение от утвержденных бюджетных назначений по отчету от решения Совета депутатов от 30.12.2014 № 53</t>
  </si>
  <si>
    <t>исполнения доходов бюджета  Сусанинского сельского поселения  Ульчского муниципального района  Хабаровского края       за 2014 год</t>
  </si>
  <si>
    <t>Исполнено по отчету за 2013 год (ф.0503317)</t>
  </si>
  <si>
    <t>916 03 04 8325930 244 340</t>
  </si>
  <si>
    <t>916 05 01 8520025 243 340</t>
  </si>
  <si>
    <t>исполнения расходов бюджета  Сусанинского сельского поселения  Ульчского муниципального района  Хабаровского края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</si>
</sst>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4" fillId="0" borderId="0" xfId="0" applyFont="1" applyFill="1" applyAlignment="1">
      <alignment wrapText="1"/>
    </xf>
    <xf numFmtId="4" fontId="4" fillId="0" borderId="0" xfId="0" applyNumberFormat="1" applyFont="1" applyFill="1" applyAlignment="1">
      <alignment horizontal="right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0" xfId="0" applyNumberFormat="1" applyFont="1" applyFill="1" applyBorder="1" applyAlignment="1" applyProtection="1">
      <alignment horizontal="left" wrapText="1" indent="1"/>
    </xf>
    <xf numFmtId="0" fontId="11" fillId="0" borderId="4" xfId="0" applyFont="1" applyFill="1" applyBorder="1" applyAlignment="1">
      <alignment horizontal="justify" wrapText="1"/>
    </xf>
    <xf numFmtId="49" fontId="4" fillId="0" borderId="4" xfId="0" applyNumberFormat="1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justify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left" wrapText="1"/>
    </xf>
    <xf numFmtId="0" fontId="14" fillId="0" borderId="0" xfId="0" applyFont="1"/>
    <xf numFmtId="0" fontId="12" fillId="0" borderId="0" xfId="0" applyFont="1"/>
    <xf numFmtId="1" fontId="6" fillId="0" borderId="4" xfId="0" quotePrefix="1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7" fillId="0" borderId="4" xfId="0" applyNumberFormat="1" applyFont="1" applyFill="1" applyBorder="1" applyAlignment="1" applyProtection="1">
      <alignment horizontal="center" wrapText="1"/>
    </xf>
    <xf numFmtId="1" fontId="7" fillId="0" borderId="4" xfId="0" quotePrefix="1" applyNumberFormat="1" applyFont="1" applyFill="1" applyBorder="1" applyAlignment="1" applyProtection="1">
      <alignment horizont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49" fontId="15" fillId="0" borderId="4" xfId="0" quotePrefix="1" applyNumberFormat="1" applyFont="1" applyFill="1" applyBorder="1" applyAlignment="1">
      <alignment horizontal="center" wrapText="1"/>
    </xf>
    <xf numFmtId="0" fontId="15" fillId="0" borderId="4" xfId="0" quotePrefix="1" applyNumberFormat="1" applyFont="1" applyFill="1" applyBorder="1" applyAlignment="1" applyProtection="1">
      <alignment horizontal="center" wrapText="1"/>
    </xf>
    <xf numFmtId="0" fontId="5" fillId="0" borderId="4" xfId="0" quotePrefix="1" applyNumberFormat="1" applyFont="1" applyFill="1" applyBorder="1" applyAlignment="1" applyProtection="1">
      <alignment horizontal="center" wrapText="1"/>
    </xf>
    <xf numFmtId="0" fontId="19" fillId="0" borderId="4" xfId="0" quotePrefix="1" applyNumberFormat="1" applyFont="1" applyFill="1" applyBorder="1" applyAlignment="1" applyProtection="1">
      <alignment horizontal="center" wrapText="1"/>
    </xf>
    <xf numFmtId="0" fontId="15" fillId="0" borderId="4" xfId="0" applyNumberFormat="1" applyFont="1" applyFill="1" applyBorder="1" applyAlignment="1" applyProtection="1">
      <alignment horizontal="center" wrapText="1"/>
    </xf>
    <xf numFmtId="0" fontId="5" fillId="0" borderId="4" xfId="0" applyNumberFormat="1" applyFont="1" applyFill="1" applyBorder="1" applyAlignment="1" applyProtection="1">
      <alignment horizontal="center" wrapText="1"/>
    </xf>
    <xf numFmtId="0" fontId="19" fillId="0" borderId="4" xfId="0" applyNumberFormat="1" applyFont="1" applyFill="1" applyBorder="1" applyAlignment="1" applyProtection="1">
      <alignment horizontal="center" wrapText="1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>
      <alignment horizontal="center" wrapText="1"/>
    </xf>
    <xf numFmtId="4" fontId="21" fillId="0" borderId="0" xfId="0" applyNumberFormat="1" applyFont="1" applyFill="1" applyAlignment="1">
      <alignment horizontal="right" wrapText="1"/>
    </xf>
    <xf numFmtId="9" fontId="21" fillId="0" borderId="0" xfId="1" applyFont="1" applyFill="1" applyAlignment="1">
      <alignment horizontal="right" wrapText="1"/>
    </xf>
    <xf numFmtId="49" fontId="19" fillId="0" borderId="4" xfId="0" quotePrefix="1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wrapText="1"/>
    </xf>
    <xf numFmtId="4" fontId="15" fillId="0" borderId="4" xfId="0" applyNumberFormat="1" applyFont="1" applyFill="1" applyBorder="1" applyAlignment="1">
      <alignment horizontal="center" wrapText="1"/>
    </xf>
    <xf numFmtId="4" fontId="16" fillId="2" borderId="4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wrapText="1"/>
    </xf>
    <xf numFmtId="4" fontId="19" fillId="0" borderId="4" xfId="0" applyNumberFormat="1" applyFont="1" applyFill="1" applyBorder="1" applyAlignment="1">
      <alignment horizontal="center" wrapText="1"/>
    </xf>
    <xf numFmtId="0" fontId="22" fillId="0" borderId="0" xfId="0" applyFont="1"/>
    <xf numFmtId="0" fontId="0" fillId="0" borderId="0" xfId="0" applyFont="1"/>
    <xf numFmtId="0" fontId="23" fillId="0" borderId="0" xfId="0" applyFont="1"/>
    <xf numFmtId="0" fontId="0" fillId="2" borderId="0" xfId="0" applyFill="1"/>
    <xf numFmtId="4" fontId="21" fillId="2" borderId="0" xfId="0" applyNumberFormat="1" applyFont="1" applyFill="1" applyAlignment="1">
      <alignment horizontal="right" wrapText="1"/>
    </xf>
    <xf numFmtId="1" fontId="5" fillId="2" borderId="4" xfId="0" applyNumberFormat="1" applyFont="1" applyFill="1" applyBorder="1" applyAlignment="1">
      <alignment horizontal="center" vertical="center" wrapText="1"/>
    </xf>
    <xf numFmtId="4" fontId="18" fillId="2" borderId="4" xfId="0" applyNumberFormat="1" applyFont="1" applyFill="1" applyBorder="1" applyAlignment="1">
      <alignment horizontal="center" wrapText="1"/>
    </xf>
    <xf numFmtId="4" fontId="20" fillId="2" borderId="4" xfId="0" applyNumberFormat="1" applyFont="1" applyFill="1" applyBorder="1" applyAlignment="1">
      <alignment horizontal="center" wrapText="1"/>
    </xf>
    <xf numFmtId="4" fontId="16" fillId="2" borderId="4" xfId="0" applyNumberFormat="1" applyFont="1" applyFill="1" applyBorder="1" applyAlignment="1" applyProtection="1">
      <alignment horizontal="center" wrapText="1"/>
    </xf>
    <xf numFmtId="4" fontId="18" fillId="2" borderId="4" xfId="0" applyNumberFormat="1" applyFont="1" applyFill="1" applyBorder="1" applyAlignment="1" applyProtection="1">
      <alignment horizontal="center" wrapText="1"/>
    </xf>
    <xf numFmtId="4" fontId="20" fillId="2" borderId="4" xfId="0" applyNumberFormat="1" applyFont="1" applyFill="1" applyBorder="1" applyAlignment="1" applyProtection="1">
      <alignment horizontal="center" wrapText="1"/>
    </xf>
    <xf numFmtId="4" fontId="19" fillId="2" borderId="4" xfId="0" applyNumberFormat="1" applyFont="1" applyFill="1" applyBorder="1" applyAlignment="1">
      <alignment horizontal="center" wrapText="1"/>
    </xf>
    <xf numFmtId="0" fontId="12" fillId="2" borderId="0" xfId="0" applyFont="1" applyFill="1"/>
    <xf numFmtId="0" fontId="3" fillId="0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4" fontId="4" fillId="2" borderId="0" xfId="0" applyNumberFormat="1" applyFont="1" applyFill="1" applyAlignment="1">
      <alignment horizontal="right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9" fillId="0" borderId="4" xfId="0" applyNumberFormat="1" applyFont="1" applyFill="1" applyBorder="1" applyAlignment="1" applyProtection="1">
      <alignment wrapText="1"/>
    </xf>
    <xf numFmtId="0" fontId="8" fillId="0" borderId="4" xfId="0" applyNumberFormat="1" applyFont="1" applyFill="1" applyBorder="1" applyAlignment="1" applyProtection="1">
      <alignment wrapText="1"/>
    </xf>
    <xf numFmtId="0" fontId="21" fillId="0" borderId="4" xfId="0" applyNumberFormat="1" applyFont="1" applyFill="1" applyBorder="1" applyAlignment="1" applyProtection="1">
      <alignment wrapText="1"/>
    </xf>
    <xf numFmtId="0" fontId="4" fillId="0" borderId="4" xfId="0" applyNumberFormat="1" applyFont="1" applyFill="1" applyBorder="1" applyAlignment="1" applyProtection="1">
      <alignment wrapText="1"/>
    </xf>
    <xf numFmtId="4" fontId="8" fillId="0" borderId="4" xfId="0" applyNumberFormat="1" applyFont="1" applyFill="1" applyBorder="1" applyAlignment="1">
      <alignment horizontal="center" wrapText="1"/>
    </xf>
    <xf numFmtId="4" fontId="8" fillId="2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2" borderId="4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 applyProtection="1">
      <alignment horizontal="center" wrapText="1"/>
    </xf>
    <xf numFmtId="4" fontId="8" fillId="2" borderId="2" xfId="0" applyNumberFormat="1" applyFont="1" applyFill="1" applyBorder="1" applyAlignment="1" applyProtection="1">
      <alignment horizontal="center" wrapText="1"/>
    </xf>
    <xf numFmtId="49" fontId="15" fillId="3" borderId="4" xfId="0" quotePrefix="1" applyNumberFormat="1" applyFont="1" applyFill="1" applyBorder="1" applyAlignment="1">
      <alignment horizontal="center" wrapText="1"/>
    </xf>
    <xf numFmtId="4" fontId="16" fillId="3" borderId="4" xfId="0" applyNumberFormat="1" applyFont="1" applyFill="1" applyBorder="1" applyAlignment="1">
      <alignment horizontal="center" wrapText="1"/>
    </xf>
    <xf numFmtId="0" fontId="15" fillId="3" borderId="4" xfId="0" applyFont="1" applyFill="1" applyBorder="1" applyAlignment="1">
      <alignment horizontal="right" wrapText="1"/>
    </xf>
    <xf numFmtId="0" fontId="15" fillId="3" borderId="4" xfId="0" quotePrefix="1" applyNumberFormat="1" applyFont="1" applyFill="1" applyBorder="1" applyAlignment="1" applyProtection="1">
      <alignment horizontal="center" wrapText="1"/>
    </xf>
    <xf numFmtId="4" fontId="16" fillId="3" borderId="4" xfId="0" applyNumberFormat="1" applyFont="1" applyFill="1" applyBorder="1" applyAlignment="1" applyProtection="1">
      <alignment horizontal="center" wrapText="1"/>
    </xf>
    <xf numFmtId="0" fontId="15" fillId="3" borderId="4" xfId="0" applyNumberFormat="1" applyFont="1" applyFill="1" applyBorder="1" applyAlignment="1" applyProtection="1">
      <alignment horizontal="right" wrapText="1" indent="1"/>
    </xf>
    <xf numFmtId="0" fontId="15" fillId="3" borderId="4" xfId="0" applyNumberFormat="1" applyFont="1" applyFill="1" applyBorder="1" applyAlignment="1" applyProtection="1">
      <alignment horizontal="center" wrapText="1"/>
    </xf>
    <xf numFmtId="0" fontId="15" fillId="2" borderId="4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0" fillId="2" borderId="0" xfId="0" applyFont="1" applyFill="1"/>
    <xf numFmtId="0" fontId="19" fillId="2" borderId="4" xfId="0" applyFont="1" applyFill="1" applyBorder="1" applyAlignment="1">
      <alignment horizontal="left" wrapText="1"/>
    </xf>
    <xf numFmtId="0" fontId="23" fillId="2" borderId="0" xfId="0" applyFont="1" applyFill="1"/>
    <xf numFmtId="0" fontId="25" fillId="0" borderId="0" xfId="0" applyFont="1"/>
    <xf numFmtId="0" fontId="19" fillId="0" borderId="4" xfId="0" applyNumberFormat="1" applyFont="1" applyFill="1" applyBorder="1" applyAlignment="1" applyProtection="1">
      <alignment wrapText="1"/>
    </xf>
    <xf numFmtId="0" fontId="11" fillId="0" borderId="4" xfId="0" applyFont="1" applyFill="1" applyBorder="1" applyAlignment="1">
      <alignment horizontal="left" wrapText="1"/>
    </xf>
    <xf numFmtId="4" fontId="0" fillId="2" borderId="0" xfId="0" applyNumberFormat="1" applyFill="1"/>
    <xf numFmtId="1" fontId="7" fillId="2" borderId="4" xfId="0" applyNumberFormat="1" applyFont="1" applyFill="1" applyBorder="1" applyAlignment="1" applyProtection="1">
      <alignment horizontal="center" wrapText="1"/>
    </xf>
    <xf numFmtId="0" fontId="24" fillId="0" borderId="0" xfId="0" applyFont="1" applyAlignment="1">
      <alignment wrapText="1"/>
    </xf>
    <xf numFmtId="0" fontId="9" fillId="0" borderId="4" xfId="0" applyNumberFormat="1" applyFont="1" applyFill="1" applyBorder="1" applyAlignment="1" applyProtection="1">
      <alignment horizontal="left" wrapText="1"/>
    </xf>
    <xf numFmtId="0" fontId="4" fillId="0" borderId="10" xfId="0" applyFont="1" applyFill="1" applyBorder="1" applyAlignment="1">
      <alignment horizontal="justify" wrapText="1"/>
    </xf>
    <xf numFmtId="0" fontId="22" fillId="2" borderId="0" xfId="0" applyFont="1" applyFill="1"/>
    <xf numFmtId="0" fontId="21" fillId="2" borderId="0" xfId="0" applyFont="1" applyFill="1" applyAlignment="1">
      <alignment wrapText="1"/>
    </xf>
    <xf numFmtId="4" fontId="17" fillId="2" borderId="4" xfId="0" applyNumberFormat="1" applyFont="1" applyFill="1" applyBorder="1" applyAlignment="1">
      <alignment horizontal="center" wrapText="1"/>
    </xf>
    <xf numFmtId="4" fontId="15" fillId="2" borderId="4" xfId="0" applyNumberFormat="1" applyFont="1" applyFill="1" applyBorder="1" applyAlignment="1">
      <alignment horizontal="center" wrapText="1"/>
    </xf>
    <xf numFmtId="4" fontId="5" fillId="2" borderId="4" xfId="0" applyNumberFormat="1" applyFont="1" applyFill="1" applyBorder="1" applyAlignment="1">
      <alignment horizontal="center" wrapText="1"/>
    </xf>
    <xf numFmtId="4" fontId="19" fillId="2" borderId="4" xfId="0" applyNumberFormat="1" applyFont="1" applyFill="1" applyBorder="1" applyAlignment="1" applyProtection="1">
      <alignment horizontal="center" wrapText="1"/>
    </xf>
    <xf numFmtId="4" fontId="5" fillId="2" borderId="4" xfId="0" applyNumberFormat="1" applyFont="1" applyFill="1" applyBorder="1" applyAlignment="1" applyProtection="1">
      <alignment horizontal="center" wrapText="1"/>
    </xf>
    <xf numFmtId="4" fontId="15" fillId="2" borderId="4" xfId="0" applyNumberFormat="1" applyFont="1" applyFill="1" applyBorder="1" applyAlignment="1" applyProtection="1">
      <alignment horizontal="center" wrapText="1"/>
    </xf>
    <xf numFmtId="0" fontId="15" fillId="0" borderId="4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19" fillId="0" borderId="4" xfId="0" applyFont="1" applyFill="1" applyBorder="1" applyAlignment="1">
      <alignment horizontal="left" wrapText="1"/>
    </xf>
    <xf numFmtId="0" fontId="19" fillId="0" borderId="4" xfId="0" applyNumberFormat="1" applyFont="1" applyFill="1" applyBorder="1" applyAlignment="1" applyProtection="1">
      <alignment horizontal="left" wrapText="1"/>
    </xf>
    <xf numFmtId="0" fontId="15" fillId="0" borderId="4" xfId="0" applyNumberFormat="1" applyFont="1" applyFill="1" applyBorder="1" applyAlignment="1" applyProtection="1">
      <alignment wrapText="1"/>
    </xf>
    <xf numFmtId="0" fontId="5" fillId="0" borderId="4" xfId="0" applyNumberFormat="1" applyFont="1" applyFill="1" applyBorder="1" applyAlignment="1" applyProtection="1">
      <alignment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15" fillId="0" borderId="4" xfId="0" applyNumberFormat="1" applyFont="1" applyFill="1" applyBorder="1" applyAlignment="1" applyProtection="1">
      <alignment horizontal="left" wrapText="1"/>
    </xf>
    <xf numFmtId="0" fontId="15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4" fontId="26" fillId="0" borderId="4" xfId="0" applyNumberFormat="1" applyFont="1" applyBorder="1"/>
    <xf numFmtId="4" fontId="9" fillId="0" borderId="4" xfId="0" applyNumberFormat="1" applyFont="1" applyFill="1" applyBorder="1" applyAlignment="1">
      <alignment horizontal="center" wrapText="1"/>
    </xf>
    <xf numFmtId="4" fontId="24" fillId="0" borderId="4" xfId="0" applyNumberFormat="1" applyFont="1" applyBorder="1"/>
    <xf numFmtId="4" fontId="26" fillId="2" borderId="4" xfId="0" applyNumberFormat="1" applyFont="1" applyFill="1" applyBorder="1" applyAlignment="1">
      <alignment horizontal="center"/>
    </xf>
    <xf numFmtId="4" fontId="26" fillId="0" borderId="4" xfId="0" applyNumberFormat="1" applyFont="1" applyBorder="1" applyAlignment="1">
      <alignment horizontal="center"/>
    </xf>
    <xf numFmtId="4" fontId="24" fillId="0" borderId="4" xfId="0" applyNumberFormat="1" applyFont="1" applyBorder="1" applyAlignment="1">
      <alignment horizontal="center"/>
    </xf>
    <xf numFmtId="0" fontId="0" fillId="0" borderId="4" xfId="0" applyBorder="1" applyAlignment="1"/>
    <xf numFmtId="0" fontId="28" fillId="0" borderId="4" xfId="0" applyFont="1" applyBorder="1" applyAlignment="1"/>
    <xf numFmtId="49" fontId="5" fillId="0" borderId="4" xfId="0" quotePrefix="1" applyNumberFormat="1" applyFont="1" applyFill="1" applyBorder="1" applyAlignment="1">
      <alignment horizontal="center" wrapText="1"/>
    </xf>
    <xf numFmtId="4" fontId="16" fillId="2" borderId="0" xfId="0" applyNumberFormat="1" applyFont="1" applyFill="1" applyAlignment="1">
      <alignment horizontal="center"/>
    </xf>
    <xf numFmtId="2" fontId="15" fillId="0" borderId="4" xfId="0" quotePrefix="1" applyNumberFormat="1" applyFont="1" applyFill="1" applyBorder="1" applyAlignment="1" applyProtection="1">
      <alignment horizontal="center" wrapText="1"/>
    </xf>
    <xf numFmtId="2" fontId="15" fillId="0" borderId="4" xfId="0" applyNumberFormat="1" applyFont="1" applyFill="1" applyBorder="1" applyAlignment="1" applyProtection="1">
      <alignment horizontal="center" wrapText="1"/>
    </xf>
    <xf numFmtId="2" fontId="16" fillId="2" borderId="4" xfId="0" applyNumberFormat="1" applyFont="1" applyFill="1" applyBorder="1" applyAlignment="1">
      <alignment horizontal="center" wrapText="1"/>
    </xf>
    <xf numFmtId="2" fontId="15" fillId="3" borderId="4" xfId="0" quotePrefix="1" applyNumberFormat="1" applyFont="1" applyFill="1" applyBorder="1" applyAlignment="1">
      <alignment horizontal="center" wrapText="1"/>
    </xf>
    <xf numFmtId="2" fontId="15" fillId="0" borderId="4" xfId="0" quotePrefix="1" applyNumberFormat="1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2" fontId="19" fillId="0" borderId="4" xfId="0" quotePrefix="1" applyNumberFormat="1" applyFont="1" applyFill="1" applyBorder="1" applyAlignment="1">
      <alignment horizontal="center" wrapText="1"/>
    </xf>
    <xf numFmtId="2" fontId="5" fillId="0" borderId="4" xfId="0" applyNumberFormat="1" applyFont="1" applyFill="1" applyBorder="1" applyAlignment="1" applyProtection="1">
      <alignment horizontal="center" wrapText="1"/>
    </xf>
    <xf numFmtId="2" fontId="19" fillId="0" borderId="4" xfId="0" quotePrefix="1" applyNumberFormat="1" applyFont="1" applyFill="1" applyBorder="1" applyAlignment="1" applyProtection="1">
      <alignment horizontal="center" wrapText="1"/>
    </xf>
    <xf numFmtId="2" fontId="5" fillId="0" borderId="4" xfId="0" quotePrefix="1" applyNumberFormat="1" applyFont="1" applyFill="1" applyBorder="1" applyAlignment="1" applyProtection="1">
      <alignment horizontal="center" wrapText="1"/>
    </xf>
    <xf numFmtId="2" fontId="16" fillId="2" borderId="4" xfId="0" applyNumberFormat="1" applyFont="1" applyFill="1" applyBorder="1" applyAlignment="1" applyProtection="1">
      <alignment horizontal="center" wrapText="1"/>
    </xf>
    <xf numFmtId="2" fontId="15" fillId="3" borderId="4" xfId="0" quotePrefix="1" applyNumberFormat="1" applyFont="1" applyFill="1" applyBorder="1" applyAlignment="1" applyProtection="1">
      <alignment horizontal="center" wrapText="1"/>
    </xf>
    <xf numFmtId="2" fontId="15" fillId="3" borderId="4" xfId="0" applyNumberFormat="1" applyFont="1" applyFill="1" applyBorder="1" applyAlignment="1" applyProtection="1">
      <alignment horizontal="center" wrapText="1"/>
    </xf>
    <xf numFmtId="2" fontId="19" fillId="0" borderId="4" xfId="0" applyNumberFormat="1" applyFont="1" applyFill="1" applyBorder="1" applyAlignment="1" applyProtection="1">
      <alignment horizontal="center" wrapText="1"/>
    </xf>
    <xf numFmtId="2" fontId="27" fillId="2" borderId="4" xfId="0" applyNumberFormat="1" applyFont="1" applyFill="1" applyBorder="1"/>
    <xf numFmtId="2" fontId="28" fillId="0" borderId="4" xfId="0" applyNumberFormat="1" applyFont="1" applyBorder="1"/>
    <xf numFmtId="2" fontId="28" fillId="2" borderId="4" xfId="0" applyNumberFormat="1" applyFont="1" applyFill="1" applyBorder="1"/>
    <xf numFmtId="4" fontId="16" fillId="0" borderId="4" xfId="0" applyNumberFormat="1" applyFont="1" applyBorder="1"/>
    <xf numFmtId="2" fontId="16" fillId="0" borderId="4" xfId="0" applyNumberFormat="1" applyFont="1" applyBorder="1"/>
    <xf numFmtId="2" fontId="27" fillId="0" borderId="4" xfId="0" applyNumberFormat="1" applyFont="1" applyBorder="1" applyAlignment="1">
      <alignment horizontal="center"/>
    </xf>
    <xf numFmtId="2" fontId="29" fillId="0" borderId="4" xfId="0" applyNumberFormat="1" applyFont="1" applyBorder="1" applyAlignment="1">
      <alignment horizontal="center"/>
    </xf>
    <xf numFmtId="2" fontId="28" fillId="0" borderId="4" xfId="0" applyNumberFormat="1" applyFont="1" applyBorder="1" applyAlignment="1">
      <alignment horizontal="center"/>
    </xf>
    <xf numFmtId="2" fontId="30" fillId="0" borderId="4" xfId="0" applyNumberFormat="1" applyFont="1" applyBorder="1" applyAlignment="1">
      <alignment horizontal="center"/>
    </xf>
    <xf numFmtId="2" fontId="28" fillId="2" borderId="4" xfId="0" applyNumberFormat="1" applyFont="1" applyFill="1" applyBorder="1" applyAlignment="1">
      <alignment horizontal="center"/>
    </xf>
    <xf numFmtId="2" fontId="27" fillId="2" borderId="4" xfId="0" applyNumberFormat="1" applyFont="1" applyFill="1" applyBorder="1" applyAlignment="1">
      <alignment horizontal="center"/>
    </xf>
    <xf numFmtId="2" fontId="29" fillId="2" borderId="4" xfId="0" applyNumberFormat="1" applyFont="1" applyFill="1" applyBorder="1" applyAlignment="1">
      <alignment horizontal="center"/>
    </xf>
    <xf numFmtId="0" fontId="18" fillId="0" borderId="4" xfId="0" applyFont="1" applyBorder="1" applyAlignment="1">
      <alignment horizontal="center"/>
    </xf>
    <xf numFmtId="4" fontId="18" fillId="0" borderId="4" xfId="0" applyNumberFormat="1" applyFont="1" applyBorder="1" applyAlignment="1">
      <alignment horizontal="center"/>
    </xf>
    <xf numFmtId="4" fontId="18" fillId="0" borderId="4" xfId="0" applyNumberFormat="1" applyFont="1" applyBorder="1"/>
    <xf numFmtId="4" fontId="16" fillId="0" borderId="4" xfId="0" applyNumberFormat="1" applyFont="1" applyBorder="1" applyAlignment="1">
      <alignment horizontal="center"/>
    </xf>
    <xf numFmtId="4" fontId="20" fillId="0" borderId="4" xfId="0" applyNumberFormat="1" applyFont="1" applyBorder="1" applyAlignment="1">
      <alignment horizontal="center"/>
    </xf>
    <xf numFmtId="0" fontId="16" fillId="0" borderId="6" xfId="0" applyFont="1" applyBorder="1" applyAlignment="1">
      <alignment horizontal="justify" vertical="center" wrapText="1"/>
    </xf>
    <xf numFmtId="0" fontId="16" fillId="0" borderId="7" xfId="0" applyFont="1" applyBorder="1" applyAlignment="1">
      <alignment horizontal="justify" vertical="center" wrapText="1"/>
    </xf>
    <xf numFmtId="0" fontId="16" fillId="0" borderId="8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5" fillId="0" borderId="4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24" fillId="0" borderId="7" xfId="0" applyNumberFormat="1" applyFont="1" applyBorder="1" applyAlignment="1">
      <alignment horizontal="center" vertical="center" wrapText="1"/>
    </xf>
    <xf numFmtId="49" fontId="24" fillId="0" borderId="9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justify" vertical="center" wrapText="1"/>
    </xf>
    <xf numFmtId="0" fontId="26" fillId="0" borderId="7" xfId="0" applyFont="1" applyBorder="1" applyAlignment="1">
      <alignment horizontal="justify" vertical="center" wrapText="1"/>
    </xf>
    <xf numFmtId="0" fontId="26" fillId="0" borderId="8" xfId="0" applyFont="1" applyBorder="1" applyAlignment="1">
      <alignment horizontal="justify" vertical="center" wrapText="1"/>
    </xf>
    <xf numFmtId="0" fontId="26" fillId="0" borderId="9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abSelected="1" topLeftCell="A148" zoomScale="136" zoomScaleNormal="136" workbookViewId="0">
      <selection activeCell="H93" sqref="H93"/>
    </sheetView>
  </sheetViews>
  <sheetFormatPr defaultRowHeight="15" x14ac:dyDescent="0.25"/>
  <cols>
    <col min="1" max="1" width="26.42578125" customWidth="1"/>
    <col min="2" max="2" width="18.140625" customWidth="1"/>
    <col min="3" max="3" width="10.85546875" customWidth="1"/>
    <col min="4" max="4" width="10.85546875" style="42" customWidth="1"/>
    <col min="5" max="5" width="9.28515625" style="42" customWidth="1"/>
    <col min="6" max="6" width="7.7109375" customWidth="1"/>
    <col min="7" max="7" width="7.42578125" customWidth="1"/>
    <col min="8" max="8" width="9.85546875" style="42" customWidth="1"/>
    <col min="9" max="9" width="9.42578125" style="42" customWidth="1"/>
    <col min="10" max="10" width="9.7109375" customWidth="1"/>
    <col min="11" max="11" width="8.85546875" customWidth="1"/>
    <col min="12" max="12" width="9.140625" customWidth="1"/>
    <col min="256" max="256" width="35.140625" customWidth="1"/>
    <col min="257" max="257" width="18.140625" customWidth="1"/>
    <col min="258" max="258" width="11.85546875" customWidth="1"/>
    <col min="259" max="259" width="12.28515625" customWidth="1"/>
    <col min="260" max="260" width="10.7109375" customWidth="1"/>
    <col min="261" max="261" width="9.28515625" customWidth="1"/>
    <col min="262" max="262" width="11.85546875" customWidth="1"/>
    <col min="263" max="263" width="12.5703125" customWidth="1"/>
    <col min="264" max="264" width="10.28515625" customWidth="1"/>
    <col min="265" max="265" width="12" customWidth="1"/>
    <col min="266" max="266" width="11.140625" customWidth="1"/>
    <col min="512" max="512" width="35.140625" customWidth="1"/>
    <col min="513" max="513" width="18.140625" customWidth="1"/>
    <col min="514" max="514" width="11.85546875" customWidth="1"/>
    <col min="515" max="515" width="12.28515625" customWidth="1"/>
    <col min="516" max="516" width="10.7109375" customWidth="1"/>
    <col min="517" max="517" width="9.28515625" customWidth="1"/>
    <col min="518" max="518" width="11.85546875" customWidth="1"/>
    <col min="519" max="519" width="12.5703125" customWidth="1"/>
    <col min="520" max="520" width="10.28515625" customWidth="1"/>
    <col min="521" max="521" width="12" customWidth="1"/>
    <col min="522" max="522" width="11.140625" customWidth="1"/>
    <col min="768" max="768" width="35.140625" customWidth="1"/>
    <col min="769" max="769" width="18.140625" customWidth="1"/>
    <col min="770" max="770" width="11.85546875" customWidth="1"/>
    <col min="771" max="771" width="12.28515625" customWidth="1"/>
    <col min="772" max="772" width="10.7109375" customWidth="1"/>
    <col min="773" max="773" width="9.28515625" customWidth="1"/>
    <col min="774" max="774" width="11.85546875" customWidth="1"/>
    <col min="775" max="775" width="12.5703125" customWidth="1"/>
    <col min="776" max="776" width="10.28515625" customWidth="1"/>
    <col min="777" max="777" width="12" customWidth="1"/>
    <col min="778" max="778" width="11.140625" customWidth="1"/>
    <col min="1024" max="1024" width="35.140625" customWidth="1"/>
    <col min="1025" max="1025" width="18.140625" customWidth="1"/>
    <col min="1026" max="1026" width="11.85546875" customWidth="1"/>
    <col min="1027" max="1027" width="12.28515625" customWidth="1"/>
    <col min="1028" max="1028" width="10.7109375" customWidth="1"/>
    <col min="1029" max="1029" width="9.28515625" customWidth="1"/>
    <col min="1030" max="1030" width="11.85546875" customWidth="1"/>
    <col min="1031" max="1031" width="12.5703125" customWidth="1"/>
    <col min="1032" max="1032" width="10.28515625" customWidth="1"/>
    <col min="1033" max="1033" width="12" customWidth="1"/>
    <col min="1034" max="1034" width="11.140625" customWidth="1"/>
    <col min="1280" max="1280" width="35.140625" customWidth="1"/>
    <col min="1281" max="1281" width="18.140625" customWidth="1"/>
    <col min="1282" max="1282" width="11.85546875" customWidth="1"/>
    <col min="1283" max="1283" width="12.28515625" customWidth="1"/>
    <col min="1284" max="1284" width="10.7109375" customWidth="1"/>
    <col min="1285" max="1285" width="9.28515625" customWidth="1"/>
    <col min="1286" max="1286" width="11.85546875" customWidth="1"/>
    <col min="1287" max="1287" width="12.5703125" customWidth="1"/>
    <col min="1288" max="1288" width="10.28515625" customWidth="1"/>
    <col min="1289" max="1289" width="12" customWidth="1"/>
    <col min="1290" max="1290" width="11.140625" customWidth="1"/>
    <col min="1536" max="1536" width="35.140625" customWidth="1"/>
    <col min="1537" max="1537" width="18.140625" customWidth="1"/>
    <col min="1538" max="1538" width="11.85546875" customWidth="1"/>
    <col min="1539" max="1539" width="12.28515625" customWidth="1"/>
    <col min="1540" max="1540" width="10.7109375" customWidth="1"/>
    <col min="1541" max="1541" width="9.28515625" customWidth="1"/>
    <col min="1542" max="1542" width="11.85546875" customWidth="1"/>
    <col min="1543" max="1543" width="12.5703125" customWidth="1"/>
    <col min="1544" max="1544" width="10.28515625" customWidth="1"/>
    <col min="1545" max="1545" width="12" customWidth="1"/>
    <col min="1546" max="1546" width="11.140625" customWidth="1"/>
    <col min="1792" max="1792" width="35.140625" customWidth="1"/>
    <col min="1793" max="1793" width="18.140625" customWidth="1"/>
    <col min="1794" max="1794" width="11.85546875" customWidth="1"/>
    <col min="1795" max="1795" width="12.28515625" customWidth="1"/>
    <col min="1796" max="1796" width="10.7109375" customWidth="1"/>
    <col min="1797" max="1797" width="9.28515625" customWidth="1"/>
    <col min="1798" max="1798" width="11.85546875" customWidth="1"/>
    <col min="1799" max="1799" width="12.5703125" customWidth="1"/>
    <col min="1800" max="1800" width="10.28515625" customWidth="1"/>
    <col min="1801" max="1801" width="12" customWidth="1"/>
    <col min="1802" max="1802" width="11.140625" customWidth="1"/>
    <col min="2048" max="2048" width="35.140625" customWidth="1"/>
    <col min="2049" max="2049" width="18.140625" customWidth="1"/>
    <col min="2050" max="2050" width="11.85546875" customWidth="1"/>
    <col min="2051" max="2051" width="12.28515625" customWidth="1"/>
    <col min="2052" max="2052" width="10.7109375" customWidth="1"/>
    <col min="2053" max="2053" width="9.28515625" customWidth="1"/>
    <col min="2054" max="2054" width="11.85546875" customWidth="1"/>
    <col min="2055" max="2055" width="12.5703125" customWidth="1"/>
    <col min="2056" max="2056" width="10.28515625" customWidth="1"/>
    <col min="2057" max="2057" width="12" customWidth="1"/>
    <col min="2058" max="2058" width="11.140625" customWidth="1"/>
    <col min="2304" max="2304" width="35.140625" customWidth="1"/>
    <col min="2305" max="2305" width="18.140625" customWidth="1"/>
    <col min="2306" max="2306" width="11.85546875" customWidth="1"/>
    <col min="2307" max="2307" width="12.28515625" customWidth="1"/>
    <col min="2308" max="2308" width="10.7109375" customWidth="1"/>
    <col min="2309" max="2309" width="9.28515625" customWidth="1"/>
    <col min="2310" max="2310" width="11.85546875" customWidth="1"/>
    <col min="2311" max="2311" width="12.5703125" customWidth="1"/>
    <col min="2312" max="2312" width="10.28515625" customWidth="1"/>
    <col min="2313" max="2313" width="12" customWidth="1"/>
    <col min="2314" max="2314" width="11.140625" customWidth="1"/>
    <col min="2560" max="2560" width="35.140625" customWidth="1"/>
    <col min="2561" max="2561" width="18.140625" customWidth="1"/>
    <col min="2562" max="2562" width="11.85546875" customWidth="1"/>
    <col min="2563" max="2563" width="12.28515625" customWidth="1"/>
    <col min="2564" max="2564" width="10.7109375" customWidth="1"/>
    <col min="2565" max="2565" width="9.28515625" customWidth="1"/>
    <col min="2566" max="2566" width="11.85546875" customWidth="1"/>
    <col min="2567" max="2567" width="12.5703125" customWidth="1"/>
    <col min="2568" max="2568" width="10.28515625" customWidth="1"/>
    <col min="2569" max="2569" width="12" customWidth="1"/>
    <col min="2570" max="2570" width="11.140625" customWidth="1"/>
    <col min="2816" max="2816" width="35.140625" customWidth="1"/>
    <col min="2817" max="2817" width="18.140625" customWidth="1"/>
    <col min="2818" max="2818" width="11.85546875" customWidth="1"/>
    <col min="2819" max="2819" width="12.28515625" customWidth="1"/>
    <col min="2820" max="2820" width="10.7109375" customWidth="1"/>
    <col min="2821" max="2821" width="9.28515625" customWidth="1"/>
    <col min="2822" max="2822" width="11.85546875" customWidth="1"/>
    <col min="2823" max="2823" width="12.5703125" customWidth="1"/>
    <col min="2824" max="2824" width="10.28515625" customWidth="1"/>
    <col min="2825" max="2825" width="12" customWidth="1"/>
    <col min="2826" max="2826" width="11.140625" customWidth="1"/>
    <col min="3072" max="3072" width="35.140625" customWidth="1"/>
    <col min="3073" max="3073" width="18.140625" customWidth="1"/>
    <col min="3074" max="3074" width="11.85546875" customWidth="1"/>
    <col min="3075" max="3075" width="12.28515625" customWidth="1"/>
    <col min="3076" max="3076" width="10.7109375" customWidth="1"/>
    <col min="3077" max="3077" width="9.28515625" customWidth="1"/>
    <col min="3078" max="3078" width="11.85546875" customWidth="1"/>
    <col min="3079" max="3079" width="12.5703125" customWidth="1"/>
    <col min="3080" max="3080" width="10.28515625" customWidth="1"/>
    <col min="3081" max="3081" width="12" customWidth="1"/>
    <col min="3082" max="3082" width="11.140625" customWidth="1"/>
    <col min="3328" max="3328" width="35.140625" customWidth="1"/>
    <col min="3329" max="3329" width="18.140625" customWidth="1"/>
    <col min="3330" max="3330" width="11.85546875" customWidth="1"/>
    <col min="3331" max="3331" width="12.28515625" customWidth="1"/>
    <col min="3332" max="3332" width="10.7109375" customWidth="1"/>
    <col min="3333" max="3333" width="9.28515625" customWidth="1"/>
    <col min="3334" max="3334" width="11.85546875" customWidth="1"/>
    <col min="3335" max="3335" width="12.5703125" customWidth="1"/>
    <col min="3336" max="3336" width="10.28515625" customWidth="1"/>
    <col min="3337" max="3337" width="12" customWidth="1"/>
    <col min="3338" max="3338" width="11.140625" customWidth="1"/>
    <col min="3584" max="3584" width="35.140625" customWidth="1"/>
    <col min="3585" max="3585" width="18.140625" customWidth="1"/>
    <col min="3586" max="3586" width="11.85546875" customWidth="1"/>
    <col min="3587" max="3587" width="12.28515625" customWidth="1"/>
    <col min="3588" max="3588" width="10.7109375" customWidth="1"/>
    <col min="3589" max="3589" width="9.28515625" customWidth="1"/>
    <col min="3590" max="3590" width="11.85546875" customWidth="1"/>
    <col min="3591" max="3591" width="12.5703125" customWidth="1"/>
    <col min="3592" max="3592" width="10.28515625" customWidth="1"/>
    <col min="3593" max="3593" width="12" customWidth="1"/>
    <col min="3594" max="3594" width="11.140625" customWidth="1"/>
    <col min="3840" max="3840" width="35.140625" customWidth="1"/>
    <col min="3841" max="3841" width="18.140625" customWidth="1"/>
    <col min="3842" max="3842" width="11.85546875" customWidth="1"/>
    <col min="3843" max="3843" width="12.28515625" customWidth="1"/>
    <col min="3844" max="3844" width="10.7109375" customWidth="1"/>
    <col min="3845" max="3845" width="9.28515625" customWidth="1"/>
    <col min="3846" max="3846" width="11.85546875" customWidth="1"/>
    <col min="3847" max="3847" width="12.5703125" customWidth="1"/>
    <col min="3848" max="3848" width="10.28515625" customWidth="1"/>
    <col min="3849" max="3849" width="12" customWidth="1"/>
    <col min="3850" max="3850" width="11.140625" customWidth="1"/>
    <col min="4096" max="4096" width="35.140625" customWidth="1"/>
    <col min="4097" max="4097" width="18.140625" customWidth="1"/>
    <col min="4098" max="4098" width="11.85546875" customWidth="1"/>
    <col min="4099" max="4099" width="12.28515625" customWidth="1"/>
    <col min="4100" max="4100" width="10.7109375" customWidth="1"/>
    <col min="4101" max="4101" width="9.28515625" customWidth="1"/>
    <col min="4102" max="4102" width="11.85546875" customWidth="1"/>
    <col min="4103" max="4103" width="12.5703125" customWidth="1"/>
    <col min="4104" max="4104" width="10.28515625" customWidth="1"/>
    <col min="4105" max="4105" width="12" customWidth="1"/>
    <col min="4106" max="4106" width="11.140625" customWidth="1"/>
    <col min="4352" max="4352" width="35.140625" customWidth="1"/>
    <col min="4353" max="4353" width="18.140625" customWidth="1"/>
    <col min="4354" max="4354" width="11.85546875" customWidth="1"/>
    <col min="4355" max="4355" width="12.28515625" customWidth="1"/>
    <col min="4356" max="4356" width="10.7109375" customWidth="1"/>
    <col min="4357" max="4357" width="9.28515625" customWidth="1"/>
    <col min="4358" max="4358" width="11.85546875" customWidth="1"/>
    <col min="4359" max="4359" width="12.5703125" customWidth="1"/>
    <col min="4360" max="4360" width="10.28515625" customWidth="1"/>
    <col min="4361" max="4361" width="12" customWidth="1"/>
    <col min="4362" max="4362" width="11.140625" customWidth="1"/>
    <col min="4608" max="4608" width="35.140625" customWidth="1"/>
    <col min="4609" max="4609" width="18.140625" customWidth="1"/>
    <col min="4610" max="4610" width="11.85546875" customWidth="1"/>
    <col min="4611" max="4611" width="12.28515625" customWidth="1"/>
    <col min="4612" max="4612" width="10.7109375" customWidth="1"/>
    <col min="4613" max="4613" width="9.28515625" customWidth="1"/>
    <col min="4614" max="4614" width="11.85546875" customWidth="1"/>
    <col min="4615" max="4615" width="12.5703125" customWidth="1"/>
    <col min="4616" max="4616" width="10.28515625" customWidth="1"/>
    <col min="4617" max="4617" width="12" customWidth="1"/>
    <col min="4618" max="4618" width="11.140625" customWidth="1"/>
    <col min="4864" max="4864" width="35.140625" customWidth="1"/>
    <col min="4865" max="4865" width="18.140625" customWidth="1"/>
    <col min="4866" max="4866" width="11.85546875" customWidth="1"/>
    <col min="4867" max="4867" width="12.28515625" customWidth="1"/>
    <col min="4868" max="4868" width="10.7109375" customWidth="1"/>
    <col min="4869" max="4869" width="9.28515625" customWidth="1"/>
    <col min="4870" max="4870" width="11.85546875" customWidth="1"/>
    <col min="4871" max="4871" width="12.5703125" customWidth="1"/>
    <col min="4872" max="4872" width="10.28515625" customWidth="1"/>
    <col min="4873" max="4873" width="12" customWidth="1"/>
    <col min="4874" max="4874" width="11.140625" customWidth="1"/>
    <col min="5120" max="5120" width="35.140625" customWidth="1"/>
    <col min="5121" max="5121" width="18.140625" customWidth="1"/>
    <col min="5122" max="5122" width="11.85546875" customWidth="1"/>
    <col min="5123" max="5123" width="12.28515625" customWidth="1"/>
    <col min="5124" max="5124" width="10.7109375" customWidth="1"/>
    <col min="5125" max="5125" width="9.28515625" customWidth="1"/>
    <col min="5126" max="5126" width="11.85546875" customWidth="1"/>
    <col min="5127" max="5127" width="12.5703125" customWidth="1"/>
    <col min="5128" max="5128" width="10.28515625" customWidth="1"/>
    <col min="5129" max="5129" width="12" customWidth="1"/>
    <col min="5130" max="5130" width="11.140625" customWidth="1"/>
    <col min="5376" max="5376" width="35.140625" customWidth="1"/>
    <col min="5377" max="5377" width="18.140625" customWidth="1"/>
    <col min="5378" max="5378" width="11.85546875" customWidth="1"/>
    <col min="5379" max="5379" width="12.28515625" customWidth="1"/>
    <col min="5380" max="5380" width="10.7109375" customWidth="1"/>
    <col min="5381" max="5381" width="9.28515625" customWidth="1"/>
    <col min="5382" max="5382" width="11.85546875" customWidth="1"/>
    <col min="5383" max="5383" width="12.5703125" customWidth="1"/>
    <col min="5384" max="5384" width="10.28515625" customWidth="1"/>
    <col min="5385" max="5385" width="12" customWidth="1"/>
    <col min="5386" max="5386" width="11.140625" customWidth="1"/>
    <col min="5632" max="5632" width="35.140625" customWidth="1"/>
    <col min="5633" max="5633" width="18.140625" customWidth="1"/>
    <col min="5634" max="5634" width="11.85546875" customWidth="1"/>
    <col min="5635" max="5635" width="12.28515625" customWidth="1"/>
    <col min="5636" max="5636" width="10.7109375" customWidth="1"/>
    <col min="5637" max="5637" width="9.28515625" customWidth="1"/>
    <col min="5638" max="5638" width="11.85546875" customWidth="1"/>
    <col min="5639" max="5639" width="12.5703125" customWidth="1"/>
    <col min="5640" max="5640" width="10.28515625" customWidth="1"/>
    <col min="5641" max="5641" width="12" customWidth="1"/>
    <col min="5642" max="5642" width="11.140625" customWidth="1"/>
    <col min="5888" max="5888" width="35.140625" customWidth="1"/>
    <col min="5889" max="5889" width="18.140625" customWidth="1"/>
    <col min="5890" max="5890" width="11.85546875" customWidth="1"/>
    <col min="5891" max="5891" width="12.28515625" customWidth="1"/>
    <col min="5892" max="5892" width="10.7109375" customWidth="1"/>
    <col min="5893" max="5893" width="9.28515625" customWidth="1"/>
    <col min="5894" max="5894" width="11.85546875" customWidth="1"/>
    <col min="5895" max="5895" width="12.5703125" customWidth="1"/>
    <col min="5896" max="5896" width="10.28515625" customWidth="1"/>
    <col min="5897" max="5897" width="12" customWidth="1"/>
    <col min="5898" max="5898" width="11.140625" customWidth="1"/>
    <col min="6144" max="6144" width="35.140625" customWidth="1"/>
    <col min="6145" max="6145" width="18.140625" customWidth="1"/>
    <col min="6146" max="6146" width="11.85546875" customWidth="1"/>
    <col min="6147" max="6147" width="12.28515625" customWidth="1"/>
    <col min="6148" max="6148" width="10.7109375" customWidth="1"/>
    <col min="6149" max="6149" width="9.28515625" customWidth="1"/>
    <col min="6150" max="6150" width="11.85546875" customWidth="1"/>
    <col min="6151" max="6151" width="12.5703125" customWidth="1"/>
    <col min="6152" max="6152" width="10.28515625" customWidth="1"/>
    <col min="6153" max="6153" width="12" customWidth="1"/>
    <col min="6154" max="6154" width="11.140625" customWidth="1"/>
    <col min="6400" max="6400" width="35.140625" customWidth="1"/>
    <col min="6401" max="6401" width="18.140625" customWidth="1"/>
    <col min="6402" max="6402" width="11.85546875" customWidth="1"/>
    <col min="6403" max="6403" width="12.28515625" customWidth="1"/>
    <col min="6404" max="6404" width="10.7109375" customWidth="1"/>
    <col min="6405" max="6405" width="9.28515625" customWidth="1"/>
    <col min="6406" max="6406" width="11.85546875" customWidth="1"/>
    <col min="6407" max="6407" width="12.5703125" customWidth="1"/>
    <col min="6408" max="6408" width="10.28515625" customWidth="1"/>
    <col min="6409" max="6409" width="12" customWidth="1"/>
    <col min="6410" max="6410" width="11.140625" customWidth="1"/>
    <col min="6656" max="6656" width="35.140625" customWidth="1"/>
    <col min="6657" max="6657" width="18.140625" customWidth="1"/>
    <col min="6658" max="6658" width="11.85546875" customWidth="1"/>
    <col min="6659" max="6659" width="12.28515625" customWidth="1"/>
    <col min="6660" max="6660" width="10.7109375" customWidth="1"/>
    <col min="6661" max="6661" width="9.28515625" customWidth="1"/>
    <col min="6662" max="6662" width="11.85546875" customWidth="1"/>
    <col min="6663" max="6663" width="12.5703125" customWidth="1"/>
    <col min="6664" max="6664" width="10.28515625" customWidth="1"/>
    <col min="6665" max="6665" width="12" customWidth="1"/>
    <col min="6666" max="6666" width="11.140625" customWidth="1"/>
    <col min="6912" max="6912" width="35.140625" customWidth="1"/>
    <col min="6913" max="6913" width="18.140625" customWidth="1"/>
    <col min="6914" max="6914" width="11.85546875" customWidth="1"/>
    <col min="6915" max="6915" width="12.28515625" customWidth="1"/>
    <col min="6916" max="6916" width="10.7109375" customWidth="1"/>
    <col min="6917" max="6917" width="9.28515625" customWidth="1"/>
    <col min="6918" max="6918" width="11.85546875" customWidth="1"/>
    <col min="6919" max="6919" width="12.5703125" customWidth="1"/>
    <col min="6920" max="6920" width="10.28515625" customWidth="1"/>
    <col min="6921" max="6921" width="12" customWidth="1"/>
    <col min="6922" max="6922" width="11.140625" customWidth="1"/>
    <col min="7168" max="7168" width="35.140625" customWidth="1"/>
    <col min="7169" max="7169" width="18.140625" customWidth="1"/>
    <col min="7170" max="7170" width="11.85546875" customWidth="1"/>
    <col min="7171" max="7171" width="12.28515625" customWidth="1"/>
    <col min="7172" max="7172" width="10.7109375" customWidth="1"/>
    <col min="7173" max="7173" width="9.28515625" customWidth="1"/>
    <col min="7174" max="7174" width="11.85546875" customWidth="1"/>
    <col min="7175" max="7175" width="12.5703125" customWidth="1"/>
    <col min="7176" max="7176" width="10.28515625" customWidth="1"/>
    <col min="7177" max="7177" width="12" customWidth="1"/>
    <col min="7178" max="7178" width="11.140625" customWidth="1"/>
    <col min="7424" max="7424" width="35.140625" customWidth="1"/>
    <col min="7425" max="7425" width="18.140625" customWidth="1"/>
    <col min="7426" max="7426" width="11.85546875" customWidth="1"/>
    <col min="7427" max="7427" width="12.28515625" customWidth="1"/>
    <col min="7428" max="7428" width="10.7109375" customWidth="1"/>
    <col min="7429" max="7429" width="9.28515625" customWidth="1"/>
    <col min="7430" max="7430" width="11.85546875" customWidth="1"/>
    <col min="7431" max="7431" width="12.5703125" customWidth="1"/>
    <col min="7432" max="7432" width="10.28515625" customWidth="1"/>
    <col min="7433" max="7433" width="12" customWidth="1"/>
    <col min="7434" max="7434" width="11.140625" customWidth="1"/>
    <col min="7680" max="7680" width="35.140625" customWidth="1"/>
    <col min="7681" max="7681" width="18.140625" customWidth="1"/>
    <col min="7682" max="7682" width="11.85546875" customWidth="1"/>
    <col min="7683" max="7683" width="12.28515625" customWidth="1"/>
    <col min="7684" max="7684" width="10.7109375" customWidth="1"/>
    <col min="7685" max="7685" width="9.28515625" customWidth="1"/>
    <col min="7686" max="7686" width="11.85546875" customWidth="1"/>
    <col min="7687" max="7687" width="12.5703125" customWidth="1"/>
    <col min="7688" max="7688" width="10.28515625" customWidth="1"/>
    <col min="7689" max="7689" width="12" customWidth="1"/>
    <col min="7690" max="7690" width="11.140625" customWidth="1"/>
    <col min="7936" max="7936" width="35.140625" customWidth="1"/>
    <col min="7937" max="7937" width="18.140625" customWidth="1"/>
    <col min="7938" max="7938" width="11.85546875" customWidth="1"/>
    <col min="7939" max="7939" width="12.28515625" customWidth="1"/>
    <col min="7940" max="7940" width="10.7109375" customWidth="1"/>
    <col min="7941" max="7941" width="9.28515625" customWidth="1"/>
    <col min="7942" max="7942" width="11.85546875" customWidth="1"/>
    <col min="7943" max="7943" width="12.5703125" customWidth="1"/>
    <col min="7944" max="7944" width="10.28515625" customWidth="1"/>
    <col min="7945" max="7945" width="12" customWidth="1"/>
    <col min="7946" max="7946" width="11.140625" customWidth="1"/>
    <col min="8192" max="8192" width="35.140625" customWidth="1"/>
    <col min="8193" max="8193" width="18.140625" customWidth="1"/>
    <col min="8194" max="8194" width="11.85546875" customWidth="1"/>
    <col min="8195" max="8195" width="12.28515625" customWidth="1"/>
    <col min="8196" max="8196" width="10.7109375" customWidth="1"/>
    <col min="8197" max="8197" width="9.28515625" customWidth="1"/>
    <col min="8198" max="8198" width="11.85546875" customWidth="1"/>
    <col min="8199" max="8199" width="12.5703125" customWidth="1"/>
    <col min="8200" max="8200" width="10.28515625" customWidth="1"/>
    <col min="8201" max="8201" width="12" customWidth="1"/>
    <col min="8202" max="8202" width="11.140625" customWidth="1"/>
    <col min="8448" max="8448" width="35.140625" customWidth="1"/>
    <col min="8449" max="8449" width="18.140625" customWidth="1"/>
    <col min="8450" max="8450" width="11.85546875" customWidth="1"/>
    <col min="8451" max="8451" width="12.28515625" customWidth="1"/>
    <col min="8452" max="8452" width="10.7109375" customWidth="1"/>
    <col min="8453" max="8453" width="9.28515625" customWidth="1"/>
    <col min="8454" max="8454" width="11.85546875" customWidth="1"/>
    <col min="8455" max="8455" width="12.5703125" customWidth="1"/>
    <col min="8456" max="8456" width="10.28515625" customWidth="1"/>
    <col min="8457" max="8457" width="12" customWidth="1"/>
    <col min="8458" max="8458" width="11.140625" customWidth="1"/>
    <col min="8704" max="8704" width="35.140625" customWidth="1"/>
    <col min="8705" max="8705" width="18.140625" customWidth="1"/>
    <col min="8706" max="8706" width="11.85546875" customWidth="1"/>
    <col min="8707" max="8707" width="12.28515625" customWidth="1"/>
    <col min="8708" max="8708" width="10.7109375" customWidth="1"/>
    <col min="8709" max="8709" width="9.28515625" customWidth="1"/>
    <col min="8710" max="8710" width="11.85546875" customWidth="1"/>
    <col min="8711" max="8711" width="12.5703125" customWidth="1"/>
    <col min="8712" max="8712" width="10.28515625" customWidth="1"/>
    <col min="8713" max="8713" width="12" customWidth="1"/>
    <col min="8714" max="8714" width="11.140625" customWidth="1"/>
    <col min="8960" max="8960" width="35.140625" customWidth="1"/>
    <col min="8961" max="8961" width="18.140625" customWidth="1"/>
    <col min="8962" max="8962" width="11.85546875" customWidth="1"/>
    <col min="8963" max="8963" width="12.28515625" customWidth="1"/>
    <col min="8964" max="8964" width="10.7109375" customWidth="1"/>
    <col min="8965" max="8965" width="9.28515625" customWidth="1"/>
    <col min="8966" max="8966" width="11.85546875" customWidth="1"/>
    <col min="8967" max="8967" width="12.5703125" customWidth="1"/>
    <col min="8968" max="8968" width="10.28515625" customWidth="1"/>
    <col min="8969" max="8969" width="12" customWidth="1"/>
    <col min="8970" max="8970" width="11.140625" customWidth="1"/>
    <col min="9216" max="9216" width="35.140625" customWidth="1"/>
    <col min="9217" max="9217" width="18.140625" customWidth="1"/>
    <col min="9218" max="9218" width="11.85546875" customWidth="1"/>
    <col min="9219" max="9219" width="12.28515625" customWidth="1"/>
    <col min="9220" max="9220" width="10.7109375" customWidth="1"/>
    <col min="9221" max="9221" width="9.28515625" customWidth="1"/>
    <col min="9222" max="9222" width="11.85546875" customWidth="1"/>
    <col min="9223" max="9223" width="12.5703125" customWidth="1"/>
    <col min="9224" max="9224" width="10.28515625" customWidth="1"/>
    <col min="9225" max="9225" width="12" customWidth="1"/>
    <col min="9226" max="9226" width="11.140625" customWidth="1"/>
    <col min="9472" max="9472" width="35.140625" customWidth="1"/>
    <col min="9473" max="9473" width="18.140625" customWidth="1"/>
    <col min="9474" max="9474" width="11.85546875" customWidth="1"/>
    <col min="9475" max="9475" width="12.28515625" customWidth="1"/>
    <col min="9476" max="9476" width="10.7109375" customWidth="1"/>
    <col min="9477" max="9477" width="9.28515625" customWidth="1"/>
    <col min="9478" max="9478" width="11.85546875" customWidth="1"/>
    <col min="9479" max="9479" width="12.5703125" customWidth="1"/>
    <col min="9480" max="9480" width="10.28515625" customWidth="1"/>
    <col min="9481" max="9481" width="12" customWidth="1"/>
    <col min="9482" max="9482" width="11.140625" customWidth="1"/>
    <col min="9728" max="9728" width="35.140625" customWidth="1"/>
    <col min="9729" max="9729" width="18.140625" customWidth="1"/>
    <col min="9730" max="9730" width="11.85546875" customWidth="1"/>
    <col min="9731" max="9731" width="12.28515625" customWidth="1"/>
    <col min="9732" max="9732" width="10.7109375" customWidth="1"/>
    <col min="9733" max="9733" width="9.28515625" customWidth="1"/>
    <col min="9734" max="9734" width="11.85546875" customWidth="1"/>
    <col min="9735" max="9735" width="12.5703125" customWidth="1"/>
    <col min="9736" max="9736" width="10.28515625" customWidth="1"/>
    <col min="9737" max="9737" width="12" customWidth="1"/>
    <col min="9738" max="9738" width="11.140625" customWidth="1"/>
    <col min="9984" max="9984" width="35.140625" customWidth="1"/>
    <col min="9985" max="9985" width="18.140625" customWidth="1"/>
    <col min="9986" max="9986" width="11.85546875" customWidth="1"/>
    <col min="9987" max="9987" width="12.28515625" customWidth="1"/>
    <col min="9988" max="9988" width="10.7109375" customWidth="1"/>
    <col min="9989" max="9989" width="9.28515625" customWidth="1"/>
    <col min="9990" max="9990" width="11.85546875" customWidth="1"/>
    <col min="9991" max="9991" width="12.5703125" customWidth="1"/>
    <col min="9992" max="9992" width="10.28515625" customWidth="1"/>
    <col min="9993" max="9993" width="12" customWidth="1"/>
    <col min="9994" max="9994" width="11.140625" customWidth="1"/>
    <col min="10240" max="10240" width="35.140625" customWidth="1"/>
    <col min="10241" max="10241" width="18.140625" customWidth="1"/>
    <col min="10242" max="10242" width="11.85546875" customWidth="1"/>
    <col min="10243" max="10243" width="12.28515625" customWidth="1"/>
    <col min="10244" max="10244" width="10.7109375" customWidth="1"/>
    <col min="10245" max="10245" width="9.28515625" customWidth="1"/>
    <col min="10246" max="10246" width="11.85546875" customWidth="1"/>
    <col min="10247" max="10247" width="12.5703125" customWidth="1"/>
    <col min="10248" max="10248" width="10.28515625" customWidth="1"/>
    <col min="10249" max="10249" width="12" customWidth="1"/>
    <col min="10250" max="10250" width="11.140625" customWidth="1"/>
    <col min="10496" max="10496" width="35.140625" customWidth="1"/>
    <col min="10497" max="10497" width="18.140625" customWidth="1"/>
    <col min="10498" max="10498" width="11.85546875" customWidth="1"/>
    <col min="10499" max="10499" width="12.28515625" customWidth="1"/>
    <col min="10500" max="10500" width="10.7109375" customWidth="1"/>
    <col min="10501" max="10501" width="9.28515625" customWidth="1"/>
    <col min="10502" max="10502" width="11.85546875" customWidth="1"/>
    <col min="10503" max="10503" width="12.5703125" customWidth="1"/>
    <col min="10504" max="10504" width="10.28515625" customWidth="1"/>
    <col min="10505" max="10505" width="12" customWidth="1"/>
    <col min="10506" max="10506" width="11.140625" customWidth="1"/>
    <col min="10752" max="10752" width="35.140625" customWidth="1"/>
    <col min="10753" max="10753" width="18.140625" customWidth="1"/>
    <col min="10754" max="10754" width="11.85546875" customWidth="1"/>
    <col min="10755" max="10755" width="12.28515625" customWidth="1"/>
    <col min="10756" max="10756" width="10.7109375" customWidth="1"/>
    <col min="10757" max="10757" width="9.28515625" customWidth="1"/>
    <col min="10758" max="10758" width="11.85546875" customWidth="1"/>
    <col min="10759" max="10759" width="12.5703125" customWidth="1"/>
    <col min="10760" max="10760" width="10.28515625" customWidth="1"/>
    <col min="10761" max="10761" width="12" customWidth="1"/>
    <col min="10762" max="10762" width="11.140625" customWidth="1"/>
    <col min="11008" max="11008" width="35.140625" customWidth="1"/>
    <col min="11009" max="11009" width="18.140625" customWidth="1"/>
    <col min="11010" max="11010" width="11.85546875" customWidth="1"/>
    <col min="11011" max="11011" width="12.28515625" customWidth="1"/>
    <col min="11012" max="11012" width="10.7109375" customWidth="1"/>
    <col min="11013" max="11013" width="9.28515625" customWidth="1"/>
    <col min="11014" max="11014" width="11.85546875" customWidth="1"/>
    <col min="11015" max="11015" width="12.5703125" customWidth="1"/>
    <col min="11016" max="11016" width="10.28515625" customWidth="1"/>
    <col min="11017" max="11017" width="12" customWidth="1"/>
    <col min="11018" max="11018" width="11.140625" customWidth="1"/>
    <col min="11264" max="11264" width="35.140625" customWidth="1"/>
    <col min="11265" max="11265" width="18.140625" customWidth="1"/>
    <col min="11266" max="11266" width="11.85546875" customWidth="1"/>
    <col min="11267" max="11267" width="12.28515625" customWidth="1"/>
    <col min="11268" max="11268" width="10.7109375" customWidth="1"/>
    <col min="11269" max="11269" width="9.28515625" customWidth="1"/>
    <col min="11270" max="11270" width="11.85546875" customWidth="1"/>
    <col min="11271" max="11271" width="12.5703125" customWidth="1"/>
    <col min="11272" max="11272" width="10.28515625" customWidth="1"/>
    <col min="11273" max="11273" width="12" customWidth="1"/>
    <col min="11274" max="11274" width="11.140625" customWidth="1"/>
    <col min="11520" max="11520" width="35.140625" customWidth="1"/>
    <col min="11521" max="11521" width="18.140625" customWidth="1"/>
    <col min="11522" max="11522" width="11.85546875" customWidth="1"/>
    <col min="11523" max="11523" width="12.28515625" customWidth="1"/>
    <col min="11524" max="11524" width="10.7109375" customWidth="1"/>
    <col min="11525" max="11525" width="9.28515625" customWidth="1"/>
    <col min="11526" max="11526" width="11.85546875" customWidth="1"/>
    <col min="11527" max="11527" width="12.5703125" customWidth="1"/>
    <col min="11528" max="11528" width="10.28515625" customWidth="1"/>
    <col min="11529" max="11529" width="12" customWidth="1"/>
    <col min="11530" max="11530" width="11.140625" customWidth="1"/>
    <col min="11776" max="11776" width="35.140625" customWidth="1"/>
    <col min="11777" max="11777" width="18.140625" customWidth="1"/>
    <col min="11778" max="11778" width="11.85546875" customWidth="1"/>
    <col min="11779" max="11779" width="12.28515625" customWidth="1"/>
    <col min="11780" max="11780" width="10.7109375" customWidth="1"/>
    <col min="11781" max="11781" width="9.28515625" customWidth="1"/>
    <col min="11782" max="11782" width="11.85546875" customWidth="1"/>
    <col min="11783" max="11783" width="12.5703125" customWidth="1"/>
    <col min="11784" max="11784" width="10.28515625" customWidth="1"/>
    <col min="11785" max="11785" width="12" customWidth="1"/>
    <col min="11786" max="11786" width="11.140625" customWidth="1"/>
    <col min="12032" max="12032" width="35.140625" customWidth="1"/>
    <col min="12033" max="12033" width="18.140625" customWidth="1"/>
    <col min="12034" max="12034" width="11.85546875" customWidth="1"/>
    <col min="12035" max="12035" width="12.28515625" customWidth="1"/>
    <col min="12036" max="12036" width="10.7109375" customWidth="1"/>
    <col min="12037" max="12037" width="9.28515625" customWidth="1"/>
    <col min="12038" max="12038" width="11.85546875" customWidth="1"/>
    <col min="12039" max="12039" width="12.5703125" customWidth="1"/>
    <col min="12040" max="12040" width="10.28515625" customWidth="1"/>
    <col min="12041" max="12041" width="12" customWidth="1"/>
    <col min="12042" max="12042" width="11.140625" customWidth="1"/>
    <col min="12288" max="12288" width="35.140625" customWidth="1"/>
    <col min="12289" max="12289" width="18.140625" customWidth="1"/>
    <col min="12290" max="12290" width="11.85546875" customWidth="1"/>
    <col min="12291" max="12291" width="12.28515625" customWidth="1"/>
    <col min="12292" max="12292" width="10.7109375" customWidth="1"/>
    <col min="12293" max="12293" width="9.28515625" customWidth="1"/>
    <col min="12294" max="12294" width="11.85546875" customWidth="1"/>
    <col min="12295" max="12295" width="12.5703125" customWidth="1"/>
    <col min="12296" max="12296" width="10.28515625" customWidth="1"/>
    <col min="12297" max="12297" width="12" customWidth="1"/>
    <col min="12298" max="12298" width="11.140625" customWidth="1"/>
    <col min="12544" max="12544" width="35.140625" customWidth="1"/>
    <col min="12545" max="12545" width="18.140625" customWidth="1"/>
    <col min="12546" max="12546" width="11.85546875" customWidth="1"/>
    <col min="12547" max="12547" width="12.28515625" customWidth="1"/>
    <col min="12548" max="12548" width="10.7109375" customWidth="1"/>
    <col min="12549" max="12549" width="9.28515625" customWidth="1"/>
    <col min="12550" max="12550" width="11.85546875" customWidth="1"/>
    <col min="12551" max="12551" width="12.5703125" customWidth="1"/>
    <col min="12552" max="12552" width="10.28515625" customWidth="1"/>
    <col min="12553" max="12553" width="12" customWidth="1"/>
    <col min="12554" max="12554" width="11.140625" customWidth="1"/>
    <col min="12800" max="12800" width="35.140625" customWidth="1"/>
    <col min="12801" max="12801" width="18.140625" customWidth="1"/>
    <col min="12802" max="12802" width="11.85546875" customWidth="1"/>
    <col min="12803" max="12803" width="12.28515625" customWidth="1"/>
    <col min="12804" max="12804" width="10.7109375" customWidth="1"/>
    <col min="12805" max="12805" width="9.28515625" customWidth="1"/>
    <col min="12806" max="12806" width="11.85546875" customWidth="1"/>
    <col min="12807" max="12807" width="12.5703125" customWidth="1"/>
    <col min="12808" max="12808" width="10.28515625" customWidth="1"/>
    <col min="12809" max="12809" width="12" customWidth="1"/>
    <col min="12810" max="12810" width="11.140625" customWidth="1"/>
    <col min="13056" max="13056" width="35.140625" customWidth="1"/>
    <col min="13057" max="13057" width="18.140625" customWidth="1"/>
    <col min="13058" max="13058" width="11.85546875" customWidth="1"/>
    <col min="13059" max="13059" width="12.28515625" customWidth="1"/>
    <col min="13060" max="13060" width="10.7109375" customWidth="1"/>
    <col min="13061" max="13061" width="9.28515625" customWidth="1"/>
    <col min="13062" max="13062" width="11.85546875" customWidth="1"/>
    <col min="13063" max="13063" width="12.5703125" customWidth="1"/>
    <col min="13064" max="13064" width="10.28515625" customWidth="1"/>
    <col min="13065" max="13065" width="12" customWidth="1"/>
    <col min="13066" max="13066" width="11.140625" customWidth="1"/>
    <col min="13312" max="13312" width="35.140625" customWidth="1"/>
    <col min="13313" max="13313" width="18.140625" customWidth="1"/>
    <col min="13314" max="13314" width="11.85546875" customWidth="1"/>
    <col min="13315" max="13315" width="12.28515625" customWidth="1"/>
    <col min="13316" max="13316" width="10.7109375" customWidth="1"/>
    <col min="13317" max="13317" width="9.28515625" customWidth="1"/>
    <col min="13318" max="13318" width="11.85546875" customWidth="1"/>
    <col min="13319" max="13319" width="12.5703125" customWidth="1"/>
    <col min="13320" max="13320" width="10.28515625" customWidth="1"/>
    <col min="13321" max="13321" width="12" customWidth="1"/>
    <col min="13322" max="13322" width="11.140625" customWidth="1"/>
    <col min="13568" max="13568" width="35.140625" customWidth="1"/>
    <col min="13569" max="13569" width="18.140625" customWidth="1"/>
    <col min="13570" max="13570" width="11.85546875" customWidth="1"/>
    <col min="13571" max="13571" width="12.28515625" customWidth="1"/>
    <col min="13572" max="13572" width="10.7109375" customWidth="1"/>
    <col min="13573" max="13573" width="9.28515625" customWidth="1"/>
    <col min="13574" max="13574" width="11.85546875" customWidth="1"/>
    <col min="13575" max="13575" width="12.5703125" customWidth="1"/>
    <col min="13576" max="13576" width="10.28515625" customWidth="1"/>
    <col min="13577" max="13577" width="12" customWidth="1"/>
    <col min="13578" max="13578" width="11.140625" customWidth="1"/>
    <col min="13824" max="13824" width="35.140625" customWidth="1"/>
    <col min="13825" max="13825" width="18.140625" customWidth="1"/>
    <col min="13826" max="13826" width="11.85546875" customWidth="1"/>
    <col min="13827" max="13827" width="12.28515625" customWidth="1"/>
    <col min="13828" max="13828" width="10.7109375" customWidth="1"/>
    <col min="13829" max="13829" width="9.28515625" customWidth="1"/>
    <col min="13830" max="13830" width="11.85546875" customWidth="1"/>
    <col min="13831" max="13831" width="12.5703125" customWidth="1"/>
    <col min="13832" max="13832" width="10.28515625" customWidth="1"/>
    <col min="13833" max="13833" width="12" customWidth="1"/>
    <col min="13834" max="13834" width="11.140625" customWidth="1"/>
    <col min="14080" max="14080" width="35.140625" customWidth="1"/>
    <col min="14081" max="14081" width="18.140625" customWidth="1"/>
    <col min="14082" max="14082" width="11.85546875" customWidth="1"/>
    <col min="14083" max="14083" width="12.28515625" customWidth="1"/>
    <col min="14084" max="14084" width="10.7109375" customWidth="1"/>
    <col min="14085" max="14085" width="9.28515625" customWidth="1"/>
    <col min="14086" max="14086" width="11.85546875" customWidth="1"/>
    <col min="14087" max="14087" width="12.5703125" customWidth="1"/>
    <col min="14088" max="14088" width="10.28515625" customWidth="1"/>
    <col min="14089" max="14089" width="12" customWidth="1"/>
    <col min="14090" max="14090" width="11.140625" customWidth="1"/>
    <col min="14336" max="14336" width="35.140625" customWidth="1"/>
    <col min="14337" max="14337" width="18.140625" customWidth="1"/>
    <col min="14338" max="14338" width="11.85546875" customWidth="1"/>
    <col min="14339" max="14339" width="12.28515625" customWidth="1"/>
    <col min="14340" max="14340" width="10.7109375" customWidth="1"/>
    <col min="14341" max="14341" width="9.28515625" customWidth="1"/>
    <col min="14342" max="14342" width="11.85546875" customWidth="1"/>
    <col min="14343" max="14343" width="12.5703125" customWidth="1"/>
    <col min="14344" max="14344" width="10.28515625" customWidth="1"/>
    <col min="14345" max="14345" width="12" customWidth="1"/>
    <col min="14346" max="14346" width="11.140625" customWidth="1"/>
    <col min="14592" max="14592" width="35.140625" customWidth="1"/>
    <col min="14593" max="14593" width="18.140625" customWidth="1"/>
    <col min="14594" max="14594" width="11.85546875" customWidth="1"/>
    <col min="14595" max="14595" width="12.28515625" customWidth="1"/>
    <col min="14596" max="14596" width="10.7109375" customWidth="1"/>
    <col min="14597" max="14597" width="9.28515625" customWidth="1"/>
    <col min="14598" max="14598" width="11.85546875" customWidth="1"/>
    <col min="14599" max="14599" width="12.5703125" customWidth="1"/>
    <col min="14600" max="14600" width="10.28515625" customWidth="1"/>
    <col min="14601" max="14601" width="12" customWidth="1"/>
    <col min="14602" max="14602" width="11.140625" customWidth="1"/>
    <col min="14848" max="14848" width="35.140625" customWidth="1"/>
    <col min="14849" max="14849" width="18.140625" customWidth="1"/>
    <col min="14850" max="14850" width="11.85546875" customWidth="1"/>
    <col min="14851" max="14851" width="12.28515625" customWidth="1"/>
    <col min="14852" max="14852" width="10.7109375" customWidth="1"/>
    <col min="14853" max="14853" width="9.28515625" customWidth="1"/>
    <col min="14854" max="14854" width="11.85546875" customWidth="1"/>
    <col min="14855" max="14855" width="12.5703125" customWidth="1"/>
    <col min="14856" max="14856" width="10.28515625" customWidth="1"/>
    <col min="14857" max="14857" width="12" customWidth="1"/>
    <col min="14858" max="14858" width="11.140625" customWidth="1"/>
    <col min="15104" max="15104" width="35.140625" customWidth="1"/>
    <col min="15105" max="15105" width="18.140625" customWidth="1"/>
    <col min="15106" max="15106" width="11.85546875" customWidth="1"/>
    <col min="15107" max="15107" width="12.28515625" customWidth="1"/>
    <col min="15108" max="15108" width="10.7109375" customWidth="1"/>
    <col min="15109" max="15109" width="9.28515625" customWidth="1"/>
    <col min="15110" max="15110" width="11.85546875" customWidth="1"/>
    <col min="15111" max="15111" width="12.5703125" customWidth="1"/>
    <col min="15112" max="15112" width="10.28515625" customWidth="1"/>
    <col min="15113" max="15113" width="12" customWidth="1"/>
    <col min="15114" max="15114" width="11.140625" customWidth="1"/>
    <col min="15360" max="15360" width="35.140625" customWidth="1"/>
    <col min="15361" max="15361" width="18.140625" customWidth="1"/>
    <col min="15362" max="15362" width="11.85546875" customWidth="1"/>
    <col min="15363" max="15363" width="12.28515625" customWidth="1"/>
    <col min="15364" max="15364" width="10.7109375" customWidth="1"/>
    <col min="15365" max="15365" width="9.28515625" customWidth="1"/>
    <col min="15366" max="15366" width="11.85546875" customWidth="1"/>
    <col min="15367" max="15367" width="12.5703125" customWidth="1"/>
    <col min="15368" max="15368" width="10.28515625" customWidth="1"/>
    <col min="15369" max="15369" width="12" customWidth="1"/>
    <col min="15370" max="15370" width="11.140625" customWidth="1"/>
    <col min="15616" max="15616" width="35.140625" customWidth="1"/>
    <col min="15617" max="15617" width="18.140625" customWidth="1"/>
    <col min="15618" max="15618" width="11.85546875" customWidth="1"/>
    <col min="15619" max="15619" width="12.28515625" customWidth="1"/>
    <col min="15620" max="15620" width="10.7109375" customWidth="1"/>
    <col min="15621" max="15621" width="9.28515625" customWidth="1"/>
    <col min="15622" max="15622" width="11.85546875" customWidth="1"/>
    <col min="15623" max="15623" width="12.5703125" customWidth="1"/>
    <col min="15624" max="15624" width="10.28515625" customWidth="1"/>
    <col min="15625" max="15625" width="12" customWidth="1"/>
    <col min="15626" max="15626" width="11.140625" customWidth="1"/>
    <col min="15872" max="15872" width="35.140625" customWidth="1"/>
    <col min="15873" max="15873" width="18.140625" customWidth="1"/>
    <col min="15874" max="15874" width="11.85546875" customWidth="1"/>
    <col min="15875" max="15875" width="12.28515625" customWidth="1"/>
    <col min="15876" max="15876" width="10.7109375" customWidth="1"/>
    <col min="15877" max="15877" width="9.28515625" customWidth="1"/>
    <col min="15878" max="15878" width="11.85546875" customWidth="1"/>
    <col min="15879" max="15879" width="12.5703125" customWidth="1"/>
    <col min="15880" max="15880" width="10.28515625" customWidth="1"/>
    <col min="15881" max="15881" width="12" customWidth="1"/>
    <col min="15882" max="15882" width="11.140625" customWidth="1"/>
    <col min="16128" max="16128" width="35.140625" customWidth="1"/>
    <col min="16129" max="16129" width="18.140625" customWidth="1"/>
    <col min="16130" max="16130" width="11.85546875" customWidth="1"/>
    <col min="16131" max="16131" width="12.28515625" customWidth="1"/>
    <col min="16132" max="16132" width="10.7109375" customWidth="1"/>
    <col min="16133" max="16133" width="9.28515625" customWidth="1"/>
    <col min="16134" max="16134" width="11.85546875" customWidth="1"/>
    <col min="16135" max="16135" width="12.5703125" customWidth="1"/>
    <col min="16136" max="16136" width="10.28515625" customWidth="1"/>
    <col min="16137" max="16137" width="12" customWidth="1"/>
    <col min="16138" max="16138" width="11.140625" customWidth="1"/>
  </cols>
  <sheetData>
    <row r="1" spans="1:13" ht="15.75" x14ac:dyDescent="0.25">
      <c r="J1" s="13" t="s">
        <v>49</v>
      </c>
    </row>
    <row r="2" spans="1:13" ht="16.5" x14ac:dyDescent="0.25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3" ht="42" customHeight="1" x14ac:dyDescent="0.25">
      <c r="A3" s="153" t="s">
        <v>314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</row>
    <row r="4" spans="1:13" x14ac:dyDescent="0.25">
      <c r="A4" s="28"/>
      <c r="B4" s="29"/>
      <c r="C4" s="29"/>
      <c r="D4" s="88"/>
      <c r="E4" s="43"/>
      <c r="F4" s="30"/>
      <c r="G4" s="30"/>
      <c r="H4" s="43"/>
      <c r="I4" s="43"/>
      <c r="J4" s="30"/>
      <c r="K4" s="31" t="s">
        <v>43</v>
      </c>
    </row>
    <row r="5" spans="1:13" ht="29.25" customHeight="1" x14ac:dyDescent="0.25">
      <c r="A5" s="155" t="s">
        <v>1</v>
      </c>
      <c r="B5" s="155" t="s">
        <v>2</v>
      </c>
      <c r="C5" s="165" t="s">
        <v>311</v>
      </c>
      <c r="D5" s="155" t="s">
        <v>3</v>
      </c>
      <c r="E5" s="155"/>
      <c r="F5" s="161" t="s">
        <v>87</v>
      </c>
      <c r="G5" s="162"/>
      <c r="H5" s="156" t="s">
        <v>182</v>
      </c>
      <c r="I5" s="156" t="s">
        <v>183</v>
      </c>
      <c r="J5" s="161" t="s">
        <v>181</v>
      </c>
      <c r="K5" s="162"/>
      <c r="L5" s="148" t="s">
        <v>172</v>
      </c>
      <c r="M5" s="149"/>
    </row>
    <row r="6" spans="1:13" ht="25.5" customHeight="1" x14ac:dyDescent="0.25">
      <c r="A6" s="155"/>
      <c r="B6" s="155"/>
      <c r="C6" s="166"/>
      <c r="D6" s="159" t="s">
        <v>180</v>
      </c>
      <c r="E6" s="160" t="s">
        <v>85</v>
      </c>
      <c r="F6" s="163"/>
      <c r="G6" s="164"/>
      <c r="H6" s="157"/>
      <c r="I6" s="157"/>
      <c r="J6" s="163"/>
      <c r="K6" s="164"/>
      <c r="L6" s="150"/>
      <c r="M6" s="151"/>
    </row>
    <row r="7" spans="1:13" ht="12.75" customHeight="1" x14ac:dyDescent="0.25">
      <c r="A7" s="155"/>
      <c r="B7" s="155"/>
      <c r="C7" s="166"/>
      <c r="D7" s="159"/>
      <c r="E7" s="160"/>
      <c r="F7" s="19" t="s">
        <v>4</v>
      </c>
      <c r="G7" s="19" t="s">
        <v>5</v>
      </c>
      <c r="H7" s="157"/>
      <c r="I7" s="157"/>
      <c r="J7" s="19" t="s">
        <v>4</v>
      </c>
      <c r="K7" s="19" t="s">
        <v>5</v>
      </c>
      <c r="L7" s="114" t="s">
        <v>4</v>
      </c>
      <c r="M7" s="114" t="s">
        <v>5</v>
      </c>
    </row>
    <row r="8" spans="1:13" ht="18.75" customHeight="1" x14ac:dyDescent="0.25">
      <c r="A8" s="155"/>
      <c r="B8" s="155"/>
      <c r="C8" s="167"/>
      <c r="D8" s="159"/>
      <c r="E8" s="160"/>
      <c r="F8" s="33" t="s">
        <v>69</v>
      </c>
      <c r="G8" s="33" t="s">
        <v>70</v>
      </c>
      <c r="H8" s="158"/>
      <c r="I8" s="158"/>
      <c r="J8" s="33" t="s">
        <v>71</v>
      </c>
      <c r="K8" s="33" t="s">
        <v>72</v>
      </c>
      <c r="L8" s="113"/>
      <c r="M8" s="113"/>
    </row>
    <row r="9" spans="1:13" ht="11.25" customHeight="1" x14ac:dyDescent="0.25">
      <c r="A9" s="20">
        <v>1</v>
      </c>
      <c r="B9" s="20">
        <v>2</v>
      </c>
      <c r="C9" s="20">
        <v>3</v>
      </c>
      <c r="D9" s="44">
        <v>4</v>
      </c>
      <c r="E9" s="44">
        <v>5</v>
      </c>
      <c r="F9" s="20">
        <v>6</v>
      </c>
      <c r="G9" s="20">
        <v>7</v>
      </c>
      <c r="H9" s="44">
        <v>8</v>
      </c>
      <c r="I9" s="44">
        <v>9</v>
      </c>
      <c r="J9" s="20">
        <v>10</v>
      </c>
      <c r="K9" s="20">
        <v>11</v>
      </c>
      <c r="L9" s="143">
        <v>12</v>
      </c>
      <c r="M9" s="143">
        <v>13</v>
      </c>
    </row>
    <row r="10" spans="1:13" x14ac:dyDescent="0.25">
      <c r="A10" s="95" t="s">
        <v>6</v>
      </c>
      <c r="B10" s="34"/>
      <c r="C10" s="119">
        <f>C11+C66+C79+C109+C142+C103</f>
        <v>8501852.2899999991</v>
      </c>
      <c r="D10" s="36">
        <f>D11+D66+D79+D109+D142+D103</f>
        <v>11317581.140000001</v>
      </c>
      <c r="E10" s="36">
        <f>E11+E66+E79+E109+E142+E103</f>
        <v>11317581.140000001</v>
      </c>
      <c r="F10" s="35">
        <f>E10-D10</f>
        <v>0</v>
      </c>
      <c r="G10" s="35">
        <f>E10/D10*100</f>
        <v>100</v>
      </c>
      <c r="H10" s="36">
        <f>H11+H66+H79+H109+H142+H103</f>
        <v>11317581.140000001</v>
      </c>
      <c r="I10" s="36">
        <f>I11+I66+I79+I109+I142+I103</f>
        <v>11317505.120000001</v>
      </c>
      <c r="J10" s="35">
        <f>I10-H10</f>
        <v>-76.019999999552965</v>
      </c>
      <c r="K10" s="35">
        <f>I10/H10*100</f>
        <v>99.999328301701055</v>
      </c>
      <c r="L10" s="134">
        <f>H10-C10</f>
        <v>2815728.8500000015</v>
      </c>
      <c r="M10" s="132">
        <f>I10/C10*100</f>
        <v>133.11811043002726</v>
      </c>
    </row>
    <row r="11" spans="1:13" x14ac:dyDescent="0.25">
      <c r="A11" s="95" t="s">
        <v>7</v>
      </c>
      <c r="B11" s="21" t="s">
        <v>145</v>
      </c>
      <c r="C11" s="119">
        <f>C13+C19+C51+C56</f>
        <v>4592297.7700000005</v>
      </c>
      <c r="D11" s="36">
        <f>D13+D19+D51+D56</f>
        <v>4772595</v>
      </c>
      <c r="E11" s="36">
        <f>E13+E19+E51+E56</f>
        <v>4772595</v>
      </c>
      <c r="F11" s="35">
        <f>E11-D11</f>
        <v>0</v>
      </c>
      <c r="G11" s="35">
        <f>E11/D11*100</f>
        <v>100</v>
      </c>
      <c r="H11" s="36">
        <f>H13+H19+H51+H56</f>
        <v>4772595</v>
      </c>
      <c r="I11" s="36">
        <f>I13+I19+I51+I56</f>
        <v>4772531.0699999994</v>
      </c>
      <c r="J11" s="35">
        <f t="shared" ref="J11:J79" si="0">I11-H11</f>
        <v>-63.930000000633299</v>
      </c>
      <c r="K11" s="35">
        <f t="shared" ref="K11:K66" si="1">I11/H11*100</f>
        <v>99.998660477161778</v>
      </c>
      <c r="L11" s="134">
        <f t="shared" ref="L11:L68" si="2">I11-C10:C11</f>
        <v>180233.29999999888</v>
      </c>
      <c r="M11" s="132">
        <f>I11/C11*100</f>
        <v>103.92468670427699</v>
      </c>
    </row>
    <row r="12" spans="1:13" s="42" customFormat="1" x14ac:dyDescent="0.25">
      <c r="A12" s="69" t="s">
        <v>86</v>
      </c>
      <c r="B12" s="67"/>
      <c r="C12" s="120"/>
      <c r="D12" s="68">
        <f>D11/D10*100</f>
        <v>42.169744055398041</v>
      </c>
      <c r="E12" s="68">
        <f>E11/E10*100</f>
        <v>42.169744055398041</v>
      </c>
      <c r="F12" s="68" t="s">
        <v>9</v>
      </c>
      <c r="G12" s="68" t="s">
        <v>9</v>
      </c>
      <c r="H12" s="68">
        <f>H11/H10*100</f>
        <v>42.169744055398041</v>
      </c>
      <c r="I12" s="68">
        <f>I11/I10*100</f>
        <v>42.169462433607443</v>
      </c>
      <c r="J12" s="68">
        <f>J11/J10*100</f>
        <v>84.096290451209214</v>
      </c>
      <c r="K12" s="68" t="s">
        <v>9</v>
      </c>
      <c r="L12" s="144" t="s">
        <v>9</v>
      </c>
      <c r="M12" s="141" t="s">
        <v>9</v>
      </c>
    </row>
    <row r="13" spans="1:13" ht="33" customHeight="1" x14ac:dyDescent="0.25">
      <c r="A13" s="103" t="s">
        <v>25</v>
      </c>
      <c r="B13" s="21" t="s">
        <v>146</v>
      </c>
      <c r="C13" s="121" t="s">
        <v>307</v>
      </c>
      <c r="D13" s="36">
        <f>D14</f>
        <v>797438</v>
      </c>
      <c r="E13" s="36">
        <f t="shared" ref="E13" si="3">E14</f>
        <v>797438</v>
      </c>
      <c r="F13" s="35">
        <f>E13-D13</f>
        <v>0</v>
      </c>
      <c r="G13" s="35">
        <f>E13/D13*100</f>
        <v>100</v>
      </c>
      <c r="H13" s="36">
        <f t="shared" ref="H13" si="4">H14</f>
        <v>797438</v>
      </c>
      <c r="I13" s="89">
        <f t="shared" ref="I13" si="5">I14</f>
        <v>797436.52</v>
      </c>
      <c r="J13" s="35">
        <f t="shared" si="0"/>
        <v>-1.4799999999813735</v>
      </c>
      <c r="K13" s="35">
        <f t="shared" si="1"/>
        <v>99.999814405634041</v>
      </c>
      <c r="L13" s="134">
        <f t="shared" si="2"/>
        <v>31808.260000000009</v>
      </c>
      <c r="M13" s="132">
        <f>I13/C13*100</f>
        <v>104.15453055507642</v>
      </c>
    </row>
    <row r="14" spans="1:13" x14ac:dyDescent="0.25">
      <c r="A14" s="103" t="s">
        <v>8</v>
      </c>
      <c r="B14" s="21" t="s">
        <v>184</v>
      </c>
      <c r="C14" s="121"/>
      <c r="D14" s="36">
        <f>D16</f>
        <v>797438</v>
      </c>
      <c r="E14" s="36">
        <f>E17+E18</f>
        <v>797438</v>
      </c>
      <c r="F14" s="35">
        <f t="shared" ref="F14:F15" si="6">E14-D14</f>
        <v>0</v>
      </c>
      <c r="G14" s="35">
        <f>E14/D14*100</f>
        <v>100</v>
      </c>
      <c r="H14" s="36">
        <f>H16</f>
        <v>797438</v>
      </c>
      <c r="I14" s="90">
        <f>I16</f>
        <v>797436.52</v>
      </c>
      <c r="J14" s="35">
        <f t="shared" ref="J14:J18" si="7">I14-H14</f>
        <v>-1.4799999999813735</v>
      </c>
      <c r="K14" s="35">
        <f t="shared" ref="K14:K18" si="8">I14/H14*100</f>
        <v>99.999814405634041</v>
      </c>
      <c r="L14" s="144" t="s">
        <v>9</v>
      </c>
      <c r="M14" s="136" t="s">
        <v>9</v>
      </c>
    </row>
    <row r="15" spans="1:13" ht="32.25" x14ac:dyDescent="0.25">
      <c r="A15" s="104" t="s">
        <v>185</v>
      </c>
      <c r="B15" s="115" t="s">
        <v>186</v>
      </c>
      <c r="C15" s="121"/>
      <c r="D15" s="36">
        <f>D16</f>
        <v>797438</v>
      </c>
      <c r="E15" s="36">
        <f>E16</f>
        <v>797438</v>
      </c>
      <c r="F15" s="35">
        <f t="shared" si="6"/>
        <v>0</v>
      </c>
      <c r="G15" s="37">
        <f>E15/D15*100</f>
        <v>100</v>
      </c>
      <c r="H15" s="36">
        <f>H16</f>
        <v>797438</v>
      </c>
      <c r="I15" s="36">
        <f>I16</f>
        <v>797436.52</v>
      </c>
      <c r="J15" s="35">
        <f t="shared" si="7"/>
        <v>-1.4799999999813735</v>
      </c>
      <c r="K15" s="35">
        <f t="shared" si="8"/>
        <v>99.999814405634041</v>
      </c>
      <c r="L15" s="144" t="s">
        <v>9</v>
      </c>
      <c r="M15" s="136" t="s">
        <v>9</v>
      </c>
    </row>
    <row r="16" spans="1:13" x14ac:dyDescent="0.25">
      <c r="A16" s="104" t="s">
        <v>50</v>
      </c>
      <c r="B16" s="115" t="s">
        <v>187</v>
      </c>
      <c r="C16" s="122"/>
      <c r="D16" s="45">
        <v>797438</v>
      </c>
      <c r="E16" s="45">
        <f>SUM(E17:E18)</f>
        <v>797438</v>
      </c>
      <c r="F16" s="37">
        <f>E16-D16</f>
        <v>0</v>
      </c>
      <c r="G16" s="37">
        <f>E16/D16*100</f>
        <v>100</v>
      </c>
      <c r="H16" s="45">
        <f>SUM(H17:H18)</f>
        <v>797438</v>
      </c>
      <c r="I16" s="91">
        <f>I17+I18</f>
        <v>797436.52</v>
      </c>
      <c r="J16" s="37">
        <f t="shared" si="7"/>
        <v>-1.4799999999813735</v>
      </c>
      <c r="K16" s="37">
        <f t="shared" si="8"/>
        <v>99.999814405634041</v>
      </c>
      <c r="L16" s="144" t="s">
        <v>9</v>
      </c>
      <c r="M16" s="136" t="s">
        <v>9</v>
      </c>
    </row>
    <row r="17" spans="1:13" x14ac:dyDescent="0.25">
      <c r="A17" s="80" t="s">
        <v>10</v>
      </c>
      <c r="B17" s="32" t="s">
        <v>188</v>
      </c>
      <c r="C17" s="123"/>
      <c r="D17" s="46"/>
      <c r="E17" s="46">
        <v>625374</v>
      </c>
      <c r="F17" s="38" t="s">
        <v>9</v>
      </c>
      <c r="G17" s="38" t="s">
        <v>9</v>
      </c>
      <c r="H17" s="46">
        <v>625374</v>
      </c>
      <c r="I17" s="92">
        <v>625373.52</v>
      </c>
      <c r="J17" s="38">
        <f t="shared" si="7"/>
        <v>-0.47999999998137355</v>
      </c>
      <c r="K17" s="38">
        <f t="shared" si="8"/>
        <v>99.999923245929637</v>
      </c>
      <c r="L17" s="144" t="s">
        <v>9</v>
      </c>
      <c r="M17" s="136" t="s">
        <v>9</v>
      </c>
    </row>
    <row r="18" spans="1:13" ht="19.5" x14ac:dyDescent="0.25">
      <c r="A18" s="80" t="s">
        <v>11</v>
      </c>
      <c r="B18" s="32" t="s">
        <v>189</v>
      </c>
      <c r="C18" s="123"/>
      <c r="D18" s="46"/>
      <c r="E18" s="46">
        <v>172064</v>
      </c>
      <c r="F18" s="38" t="s">
        <v>9</v>
      </c>
      <c r="G18" s="38" t="s">
        <v>9</v>
      </c>
      <c r="H18" s="46">
        <v>172064</v>
      </c>
      <c r="I18" s="92">
        <v>172063</v>
      </c>
      <c r="J18" s="38">
        <f t="shared" si="7"/>
        <v>-1</v>
      </c>
      <c r="K18" s="38">
        <f t="shared" si="8"/>
        <v>99.999418820903855</v>
      </c>
      <c r="L18" s="144" t="s">
        <v>9</v>
      </c>
      <c r="M18" s="136" t="s">
        <v>9</v>
      </c>
    </row>
    <row r="19" spans="1:13" ht="56.25" customHeight="1" x14ac:dyDescent="0.25">
      <c r="A19" s="103" t="s">
        <v>17</v>
      </c>
      <c r="B19" s="22" t="s">
        <v>147</v>
      </c>
      <c r="C19" s="117">
        <v>3736882.94</v>
      </c>
      <c r="D19" s="47">
        <f>D20+D38</f>
        <v>3908177</v>
      </c>
      <c r="E19" s="47">
        <f>E20+E38</f>
        <v>3908177</v>
      </c>
      <c r="F19" s="35">
        <f>E19-D19</f>
        <v>0</v>
      </c>
      <c r="G19" s="35">
        <f>E19/D19*100</f>
        <v>100</v>
      </c>
      <c r="H19" s="47">
        <f>H20+H38</f>
        <v>3908177</v>
      </c>
      <c r="I19" s="47">
        <f>I20+I38</f>
        <v>3908118.59</v>
      </c>
      <c r="J19" s="35">
        <f t="shared" si="0"/>
        <v>-58.410000000149012</v>
      </c>
      <c r="K19" s="35">
        <f t="shared" si="1"/>
        <v>99.998505441283754</v>
      </c>
      <c r="L19" s="134">
        <f t="shared" si="2"/>
        <v>171235.64999999991</v>
      </c>
      <c r="M19" s="132">
        <f>I19/C19*100</f>
        <v>104.58231239108602</v>
      </c>
    </row>
    <row r="20" spans="1:13" ht="56.25" customHeight="1" x14ac:dyDescent="0.25">
      <c r="A20" s="103" t="s">
        <v>78</v>
      </c>
      <c r="B20" s="22" t="s">
        <v>190</v>
      </c>
      <c r="C20" s="117"/>
      <c r="D20" s="47">
        <f>D21</f>
        <v>3795077</v>
      </c>
      <c r="E20" s="47">
        <f>E21</f>
        <v>3795077</v>
      </c>
      <c r="F20" s="35">
        <f>E20-D20</f>
        <v>0</v>
      </c>
      <c r="G20" s="35">
        <f>E20/D20*100</f>
        <v>100</v>
      </c>
      <c r="H20" s="47">
        <f>H21</f>
        <v>3795077</v>
      </c>
      <c r="I20" s="47">
        <f>I21</f>
        <v>3795018.59</v>
      </c>
      <c r="J20" s="35">
        <f>I20-H20</f>
        <v>-58.410000000149012</v>
      </c>
      <c r="K20" s="35">
        <f>I20/H20*100</f>
        <v>99.998460900793319</v>
      </c>
      <c r="L20" s="146" t="s">
        <v>9</v>
      </c>
      <c r="M20" s="136" t="s">
        <v>9</v>
      </c>
    </row>
    <row r="21" spans="1:13" x14ac:dyDescent="0.25">
      <c r="A21" s="103" t="s">
        <v>12</v>
      </c>
      <c r="B21" s="22" t="s">
        <v>191</v>
      </c>
      <c r="C21" s="117"/>
      <c r="D21" s="47">
        <f>D22+D26</f>
        <v>3795077</v>
      </c>
      <c r="E21" s="47">
        <f>E23+E27+E30+E32+E36</f>
        <v>3795077</v>
      </c>
      <c r="F21" s="35">
        <f>E21-D21</f>
        <v>0</v>
      </c>
      <c r="G21" s="35">
        <f>E21/D21*100</f>
        <v>100</v>
      </c>
      <c r="H21" s="47">
        <f>H23+H27+H30+H32+H36</f>
        <v>3795077</v>
      </c>
      <c r="I21" s="47">
        <f>I23+I27+I30+I32+I36</f>
        <v>3795018.59</v>
      </c>
      <c r="J21" s="35">
        <f t="shared" si="0"/>
        <v>-58.410000000149012</v>
      </c>
      <c r="K21" s="35">
        <f t="shared" si="1"/>
        <v>99.998460900793319</v>
      </c>
      <c r="L21" s="146" t="s">
        <v>9</v>
      </c>
      <c r="M21" s="136" t="s">
        <v>9</v>
      </c>
    </row>
    <row r="22" spans="1:13" ht="21.75" x14ac:dyDescent="0.25">
      <c r="A22" s="104" t="s">
        <v>192</v>
      </c>
      <c r="B22" s="23" t="s">
        <v>193</v>
      </c>
      <c r="C22" s="117"/>
      <c r="D22" s="47">
        <f>D23</f>
        <v>3002880</v>
      </c>
      <c r="E22" s="47">
        <f>E23</f>
        <v>3002880</v>
      </c>
      <c r="F22" s="35">
        <f>E22-D22</f>
        <v>0</v>
      </c>
      <c r="G22" s="35">
        <f>E22/D22*100</f>
        <v>100</v>
      </c>
      <c r="H22" s="47">
        <f>H23</f>
        <v>3002880</v>
      </c>
      <c r="I22" s="47">
        <f>I23</f>
        <v>3002877.09</v>
      </c>
      <c r="J22" s="35">
        <f t="shared" si="0"/>
        <v>-2.9100000001490116</v>
      </c>
      <c r="K22" s="35">
        <f t="shared" si="1"/>
        <v>99.999903093030682</v>
      </c>
      <c r="L22" s="144" t="s">
        <v>9</v>
      </c>
      <c r="M22" s="136" t="s">
        <v>9</v>
      </c>
    </row>
    <row r="23" spans="1:13" x14ac:dyDescent="0.25">
      <c r="A23" s="100" t="s">
        <v>50</v>
      </c>
      <c r="B23" s="23" t="s">
        <v>194</v>
      </c>
      <c r="C23" s="124"/>
      <c r="D23" s="48">
        <v>3002880</v>
      </c>
      <c r="E23" s="48">
        <f>E24+E25</f>
        <v>3002880</v>
      </c>
      <c r="F23" s="37">
        <f>E23-D23</f>
        <v>0</v>
      </c>
      <c r="G23" s="37">
        <f>E23/D23*100</f>
        <v>100</v>
      </c>
      <c r="H23" s="48">
        <f>SUM(H24:H25)</f>
        <v>3002880</v>
      </c>
      <c r="I23" s="93">
        <f>I24+I25</f>
        <v>3002877.09</v>
      </c>
      <c r="J23" s="37">
        <f t="shared" si="0"/>
        <v>-2.9100000001490116</v>
      </c>
      <c r="K23" s="37">
        <f t="shared" si="1"/>
        <v>99.999903093030682</v>
      </c>
      <c r="L23" s="144" t="s">
        <v>9</v>
      </c>
      <c r="M23" s="136" t="s">
        <v>9</v>
      </c>
    </row>
    <row r="24" spans="1:13" x14ac:dyDescent="0.25">
      <c r="A24" s="80" t="s">
        <v>10</v>
      </c>
      <c r="B24" s="23" t="s">
        <v>278</v>
      </c>
      <c r="C24" s="125"/>
      <c r="D24" s="46"/>
      <c r="E24" s="46">
        <v>2296000</v>
      </c>
      <c r="F24" s="38" t="s">
        <v>9</v>
      </c>
      <c r="G24" s="38" t="s">
        <v>9</v>
      </c>
      <c r="H24" s="46">
        <v>2296000</v>
      </c>
      <c r="I24" s="92">
        <v>2295999.2799999998</v>
      </c>
      <c r="J24" s="38">
        <f t="shared" si="0"/>
        <v>-0.72000000020489097</v>
      </c>
      <c r="K24" s="38">
        <f t="shared" si="1"/>
        <v>99.999968641114975</v>
      </c>
      <c r="L24" s="144" t="s">
        <v>9</v>
      </c>
      <c r="M24" s="136" t="s">
        <v>9</v>
      </c>
    </row>
    <row r="25" spans="1:13" ht="19.5" x14ac:dyDescent="0.25">
      <c r="A25" s="80" t="s">
        <v>11</v>
      </c>
      <c r="B25" s="23" t="s">
        <v>279</v>
      </c>
      <c r="C25" s="125"/>
      <c r="D25" s="46"/>
      <c r="E25" s="46">
        <v>706880</v>
      </c>
      <c r="F25" s="38" t="s">
        <v>9</v>
      </c>
      <c r="G25" s="38" t="s">
        <v>9</v>
      </c>
      <c r="H25" s="46">
        <v>706880</v>
      </c>
      <c r="I25" s="92">
        <v>706877.81</v>
      </c>
      <c r="J25" s="38">
        <f t="shared" si="0"/>
        <v>-2.1899999999441206</v>
      </c>
      <c r="K25" s="38">
        <f t="shared" si="1"/>
        <v>99.999690187867813</v>
      </c>
      <c r="L25" s="144" t="s">
        <v>9</v>
      </c>
      <c r="M25" s="136" t="s">
        <v>9</v>
      </c>
    </row>
    <row r="26" spans="1:13" ht="21.75" x14ac:dyDescent="0.25">
      <c r="A26" s="100" t="s">
        <v>195</v>
      </c>
      <c r="B26" s="23" t="s">
        <v>196</v>
      </c>
      <c r="C26" s="125"/>
      <c r="D26" s="46">
        <f>D27+D30+D32+D36</f>
        <v>792197</v>
      </c>
      <c r="E26" s="46">
        <f>E27+E30+E32+E36</f>
        <v>792197</v>
      </c>
      <c r="F26" s="37">
        <f>E26-D26</f>
        <v>0</v>
      </c>
      <c r="G26" s="37">
        <f>E26/D26*100</f>
        <v>100</v>
      </c>
      <c r="H26" s="46">
        <f>H27+H30+H32+H36</f>
        <v>792197</v>
      </c>
      <c r="I26" s="92"/>
      <c r="J26" s="38"/>
      <c r="K26" s="38"/>
      <c r="L26" s="144" t="s">
        <v>9</v>
      </c>
      <c r="M26" s="136" t="s">
        <v>9</v>
      </c>
    </row>
    <row r="27" spans="1:13" ht="21.75" x14ac:dyDescent="0.25">
      <c r="A27" s="100" t="s">
        <v>51</v>
      </c>
      <c r="B27" s="23" t="s">
        <v>197</v>
      </c>
      <c r="C27" s="126"/>
      <c r="D27" s="45">
        <v>64527</v>
      </c>
      <c r="E27" s="45">
        <f>SUM(E28:E29)</f>
        <v>64527</v>
      </c>
      <c r="F27" s="37">
        <f t="shared" ref="F27" si="9">E27-D27</f>
        <v>0</v>
      </c>
      <c r="G27" s="37">
        <f>E27/D27*100</f>
        <v>100</v>
      </c>
      <c r="H27" s="45">
        <f>SUM(H28:H29)</f>
        <v>64527</v>
      </c>
      <c r="I27" s="45">
        <f>SUM(I28:I29)</f>
        <v>64508.1</v>
      </c>
      <c r="J27" s="37">
        <f t="shared" si="0"/>
        <v>-18.900000000001455</v>
      </c>
      <c r="K27" s="37">
        <f t="shared" si="1"/>
        <v>99.970709935375893</v>
      </c>
      <c r="L27" s="144" t="s">
        <v>9</v>
      </c>
      <c r="M27" s="136" t="s">
        <v>9</v>
      </c>
    </row>
    <row r="28" spans="1:13" x14ac:dyDescent="0.25">
      <c r="A28" s="80" t="s">
        <v>13</v>
      </c>
      <c r="B28" s="24" t="s">
        <v>280</v>
      </c>
      <c r="C28" s="125"/>
      <c r="D28" s="49"/>
      <c r="E28" s="49">
        <v>20700</v>
      </c>
      <c r="F28" s="37" t="s">
        <v>9</v>
      </c>
      <c r="G28" s="38" t="s">
        <v>9</v>
      </c>
      <c r="H28" s="49">
        <v>20700</v>
      </c>
      <c r="I28" s="92">
        <v>20682.099999999999</v>
      </c>
      <c r="J28" s="38">
        <f t="shared" si="0"/>
        <v>-17.900000000001455</v>
      </c>
      <c r="K28" s="38">
        <f t="shared" si="1"/>
        <v>99.913526570048305</v>
      </c>
      <c r="L28" s="144" t="s">
        <v>9</v>
      </c>
      <c r="M28" s="136" t="s">
        <v>9</v>
      </c>
    </row>
    <row r="29" spans="1:13" x14ac:dyDescent="0.25">
      <c r="A29" s="80" t="s">
        <v>15</v>
      </c>
      <c r="B29" s="24" t="s">
        <v>281</v>
      </c>
      <c r="C29" s="125"/>
      <c r="D29" s="49"/>
      <c r="E29" s="49">
        <v>43827</v>
      </c>
      <c r="F29" s="37" t="s">
        <v>9</v>
      </c>
      <c r="G29" s="38" t="s">
        <v>9</v>
      </c>
      <c r="H29" s="49">
        <v>43827</v>
      </c>
      <c r="I29" s="92">
        <v>43826</v>
      </c>
      <c r="J29" s="38">
        <f t="shared" si="0"/>
        <v>-1</v>
      </c>
      <c r="K29" s="38">
        <f t="shared" si="1"/>
        <v>99.997718301503639</v>
      </c>
      <c r="L29" s="144" t="s">
        <v>9</v>
      </c>
      <c r="M29" s="136" t="s">
        <v>9</v>
      </c>
    </row>
    <row r="30" spans="1:13" ht="32.25" x14ac:dyDescent="0.25">
      <c r="A30" s="100" t="s">
        <v>89</v>
      </c>
      <c r="B30" s="23" t="s">
        <v>198</v>
      </c>
      <c r="C30" s="126"/>
      <c r="D30" s="45">
        <v>151800</v>
      </c>
      <c r="E30" s="45">
        <f>SUM(E31:E31)</f>
        <v>151800</v>
      </c>
      <c r="F30" s="37">
        <f t="shared" ref="F30" si="10">E30-D30</f>
        <v>0</v>
      </c>
      <c r="G30" s="37">
        <f>E30/D30*100</f>
        <v>100</v>
      </c>
      <c r="H30" s="45">
        <f>SUM(H31:H31)</f>
        <v>151800</v>
      </c>
      <c r="I30" s="45">
        <f>SUM(I31:I31)</f>
        <v>151796.1</v>
      </c>
      <c r="J30" s="37">
        <f t="shared" si="0"/>
        <v>-3.8999999999941792</v>
      </c>
      <c r="K30" s="37">
        <f t="shared" si="1"/>
        <v>99.997430830039519</v>
      </c>
      <c r="L30" s="144" t="s">
        <v>9</v>
      </c>
      <c r="M30" s="136" t="s">
        <v>9</v>
      </c>
    </row>
    <row r="31" spans="1:13" x14ac:dyDescent="0.25">
      <c r="A31" s="80" t="s">
        <v>14</v>
      </c>
      <c r="B31" s="24" t="s">
        <v>282</v>
      </c>
      <c r="C31" s="125"/>
      <c r="D31" s="46"/>
      <c r="E31" s="46">
        <v>151800</v>
      </c>
      <c r="F31" s="38" t="s">
        <v>9</v>
      </c>
      <c r="G31" s="38" t="s">
        <v>9</v>
      </c>
      <c r="H31" s="46">
        <v>151800</v>
      </c>
      <c r="I31" s="92">
        <v>151796.1</v>
      </c>
      <c r="J31" s="50">
        <f>I31-H31</f>
        <v>-3.8999999999941792</v>
      </c>
      <c r="K31" s="38">
        <f t="shared" si="1"/>
        <v>99.997430830039519</v>
      </c>
      <c r="L31" s="144" t="s">
        <v>9</v>
      </c>
      <c r="M31" s="136" t="s">
        <v>9</v>
      </c>
    </row>
    <row r="32" spans="1:13" ht="21.75" x14ac:dyDescent="0.25">
      <c r="A32" s="100" t="s">
        <v>53</v>
      </c>
      <c r="B32" s="24" t="s">
        <v>199</v>
      </c>
      <c r="C32" s="126"/>
      <c r="D32" s="45">
        <v>545690</v>
      </c>
      <c r="E32" s="45">
        <f>SUM(E33:E35)</f>
        <v>545690</v>
      </c>
      <c r="F32" s="37">
        <f t="shared" ref="F32" si="11">E32-D32</f>
        <v>0</v>
      </c>
      <c r="G32" s="37">
        <f>E32/D32*100</f>
        <v>100</v>
      </c>
      <c r="H32" s="45">
        <f>SUM(H33:H35)</f>
        <v>545690</v>
      </c>
      <c r="I32" s="45">
        <f>SUM(I33:I35)</f>
        <v>545657.75</v>
      </c>
      <c r="J32" s="37">
        <f t="shared" si="0"/>
        <v>-32.25</v>
      </c>
      <c r="K32" s="37">
        <f t="shared" si="1"/>
        <v>99.994090051127927</v>
      </c>
      <c r="L32" s="144" t="s">
        <v>9</v>
      </c>
      <c r="M32" s="136" t="s">
        <v>9</v>
      </c>
    </row>
    <row r="33" spans="1:13" x14ac:dyDescent="0.25">
      <c r="A33" s="80" t="s">
        <v>52</v>
      </c>
      <c r="B33" s="24" t="s">
        <v>283</v>
      </c>
      <c r="C33" s="125"/>
      <c r="D33" s="45"/>
      <c r="E33" s="46">
        <v>240340</v>
      </c>
      <c r="F33" s="38" t="s">
        <v>9</v>
      </c>
      <c r="G33" s="38" t="s">
        <v>9</v>
      </c>
      <c r="H33" s="46">
        <v>240340</v>
      </c>
      <c r="I33" s="92">
        <v>240337.25</v>
      </c>
      <c r="J33" s="38">
        <f t="shared" si="0"/>
        <v>-2.75</v>
      </c>
      <c r="K33" s="38">
        <f t="shared" si="1"/>
        <v>99.998855787634184</v>
      </c>
      <c r="L33" s="144" t="s">
        <v>9</v>
      </c>
      <c r="M33" s="136" t="s">
        <v>9</v>
      </c>
    </row>
    <row r="34" spans="1:13" ht="19.5" x14ac:dyDescent="0.25">
      <c r="A34" s="80" t="s">
        <v>18</v>
      </c>
      <c r="B34" s="24" t="s">
        <v>284</v>
      </c>
      <c r="C34" s="125"/>
      <c r="D34" s="46"/>
      <c r="E34" s="46">
        <v>45000</v>
      </c>
      <c r="F34" s="38" t="s">
        <v>9</v>
      </c>
      <c r="G34" s="38" t="s">
        <v>9</v>
      </c>
      <c r="H34" s="46">
        <v>45000</v>
      </c>
      <c r="I34" s="92">
        <v>45000</v>
      </c>
      <c r="J34" s="38">
        <f t="shared" si="0"/>
        <v>0</v>
      </c>
      <c r="K34" s="38" t="s">
        <v>9</v>
      </c>
      <c r="L34" s="144" t="s">
        <v>9</v>
      </c>
      <c r="M34" s="136" t="s">
        <v>9</v>
      </c>
    </row>
    <row r="35" spans="1:13" ht="19.5" x14ac:dyDescent="0.25">
      <c r="A35" s="80" t="s">
        <v>16</v>
      </c>
      <c r="B35" s="24" t="s">
        <v>285</v>
      </c>
      <c r="C35" s="125"/>
      <c r="D35" s="48"/>
      <c r="E35" s="49">
        <v>260350</v>
      </c>
      <c r="F35" s="38" t="s">
        <v>9</v>
      </c>
      <c r="G35" s="38" t="s">
        <v>9</v>
      </c>
      <c r="H35" s="49">
        <v>260350</v>
      </c>
      <c r="I35" s="92">
        <v>260320.5</v>
      </c>
      <c r="J35" s="38">
        <f t="shared" si="0"/>
        <v>-29.5</v>
      </c>
      <c r="K35" s="38">
        <f t="shared" si="1"/>
        <v>99.988669099289424</v>
      </c>
      <c r="L35" s="144" t="s">
        <v>9</v>
      </c>
      <c r="M35" s="136" t="s">
        <v>9</v>
      </c>
    </row>
    <row r="36" spans="1:13" s="40" customFormat="1" ht="21.75" x14ac:dyDescent="0.25">
      <c r="A36" s="100" t="s">
        <v>166</v>
      </c>
      <c r="B36" s="24" t="s">
        <v>200</v>
      </c>
      <c r="C36" s="126"/>
      <c r="D36" s="48">
        <v>30180</v>
      </c>
      <c r="E36" s="48">
        <f>E37</f>
        <v>30180</v>
      </c>
      <c r="F36" s="37">
        <f t="shared" ref="F36" si="12">E36-D36</f>
        <v>0</v>
      </c>
      <c r="G36" s="37">
        <f>E36/D36*100</f>
        <v>100</v>
      </c>
      <c r="H36" s="48">
        <f>H37</f>
        <v>30180</v>
      </c>
      <c r="I36" s="48">
        <f>I37</f>
        <v>30179.55</v>
      </c>
      <c r="J36" s="38">
        <f t="shared" ref="J36:J37" si="13">I36-H36</f>
        <v>-0.4500000000007276</v>
      </c>
      <c r="K36" s="38">
        <f t="shared" ref="K36:K37" si="14">I36/H36*100</f>
        <v>99.998508946322062</v>
      </c>
      <c r="L36" s="144" t="s">
        <v>9</v>
      </c>
      <c r="M36" s="136" t="s">
        <v>9</v>
      </c>
    </row>
    <row r="37" spans="1:13" x14ac:dyDescent="0.25">
      <c r="A37" s="80" t="s">
        <v>55</v>
      </c>
      <c r="B37" s="24" t="s">
        <v>286</v>
      </c>
      <c r="C37" s="125"/>
      <c r="D37" s="48"/>
      <c r="E37" s="49">
        <v>30180</v>
      </c>
      <c r="F37" s="38" t="s">
        <v>9</v>
      </c>
      <c r="G37" s="38" t="s">
        <v>9</v>
      </c>
      <c r="H37" s="49">
        <v>30180</v>
      </c>
      <c r="I37" s="92">
        <v>30179.55</v>
      </c>
      <c r="J37" s="38">
        <f t="shared" si="13"/>
        <v>-0.4500000000007276</v>
      </c>
      <c r="K37" s="38">
        <f t="shared" si="14"/>
        <v>99.998508946322062</v>
      </c>
      <c r="L37" s="144" t="s">
        <v>9</v>
      </c>
      <c r="M37" s="136" t="s">
        <v>9</v>
      </c>
    </row>
    <row r="38" spans="1:13" s="39" customFormat="1" x14ac:dyDescent="0.25">
      <c r="A38" s="99" t="s">
        <v>103</v>
      </c>
      <c r="B38" s="22" t="s">
        <v>201</v>
      </c>
      <c r="C38" s="117"/>
      <c r="D38" s="47">
        <f>D39+D42+D45+D48</f>
        <v>113100</v>
      </c>
      <c r="E38" s="47">
        <f>E39+E42+E45+E48</f>
        <v>113100</v>
      </c>
      <c r="F38" s="35">
        <f t="shared" ref="F38:F39" si="15">E38-D38</f>
        <v>0</v>
      </c>
      <c r="G38" s="35">
        <f t="shared" ref="G38:G39" si="16">E38/D38*100</f>
        <v>100</v>
      </c>
      <c r="H38" s="47">
        <f>H39+H42+H45+H48</f>
        <v>113100</v>
      </c>
      <c r="I38" s="47">
        <f>I39+I42+I45+I48</f>
        <v>113100</v>
      </c>
      <c r="J38" s="35">
        <f t="shared" ref="J38:J41" si="17">I38-H38</f>
        <v>0</v>
      </c>
      <c r="K38" s="35">
        <f t="shared" ref="K38:K41" si="18">I38/H38*100</f>
        <v>100</v>
      </c>
      <c r="L38" s="144" t="s">
        <v>9</v>
      </c>
      <c r="M38" s="138" t="s">
        <v>9</v>
      </c>
    </row>
    <row r="39" spans="1:13" s="39" customFormat="1" ht="74.25" x14ac:dyDescent="0.25">
      <c r="A39" s="99" t="s">
        <v>104</v>
      </c>
      <c r="B39" s="22" t="s">
        <v>202</v>
      </c>
      <c r="C39" s="117"/>
      <c r="D39" s="47">
        <f>D40</f>
        <v>37000</v>
      </c>
      <c r="E39" s="47">
        <f>E41</f>
        <v>37000</v>
      </c>
      <c r="F39" s="35">
        <f t="shared" si="15"/>
        <v>0</v>
      </c>
      <c r="G39" s="35">
        <f t="shared" si="16"/>
        <v>100</v>
      </c>
      <c r="H39" s="47">
        <f>H41</f>
        <v>37000</v>
      </c>
      <c r="I39" s="47">
        <f>I41</f>
        <v>37000</v>
      </c>
      <c r="J39" s="35">
        <f t="shared" si="17"/>
        <v>0</v>
      </c>
      <c r="K39" s="35">
        <f t="shared" si="18"/>
        <v>100</v>
      </c>
      <c r="L39" s="134" t="s">
        <v>9</v>
      </c>
      <c r="M39" s="138" t="s">
        <v>9</v>
      </c>
    </row>
    <row r="40" spans="1:13" s="40" customFormat="1" ht="21.75" x14ac:dyDescent="0.25">
      <c r="A40" s="100" t="s">
        <v>53</v>
      </c>
      <c r="B40" s="23" t="s">
        <v>205</v>
      </c>
      <c r="C40" s="126"/>
      <c r="D40" s="48">
        <v>37000</v>
      </c>
      <c r="E40" s="48">
        <f>E41</f>
        <v>37000</v>
      </c>
      <c r="F40" s="37">
        <f t="shared" ref="F40" si="19">E40-D40</f>
        <v>0</v>
      </c>
      <c r="G40" s="37">
        <f t="shared" ref="G40" si="20">E40/D40*100</f>
        <v>100</v>
      </c>
      <c r="H40" s="48">
        <f>H41</f>
        <v>37000</v>
      </c>
      <c r="I40" s="48">
        <f>I41</f>
        <v>37000</v>
      </c>
      <c r="J40" s="37">
        <f t="shared" si="17"/>
        <v>0</v>
      </c>
      <c r="K40" s="37">
        <f t="shared" si="18"/>
        <v>100</v>
      </c>
      <c r="L40" s="145" t="s">
        <v>9</v>
      </c>
      <c r="M40" s="136" t="s">
        <v>9</v>
      </c>
    </row>
    <row r="41" spans="1:13" s="41" customFormat="1" ht="19.5" x14ac:dyDescent="0.25">
      <c r="A41" s="80" t="s">
        <v>16</v>
      </c>
      <c r="B41" s="23" t="s">
        <v>205</v>
      </c>
      <c r="C41" s="125"/>
      <c r="D41" s="49"/>
      <c r="E41" s="49">
        <v>37000</v>
      </c>
      <c r="F41" s="38" t="s">
        <v>9</v>
      </c>
      <c r="G41" s="38" t="s">
        <v>9</v>
      </c>
      <c r="H41" s="49">
        <v>37000</v>
      </c>
      <c r="I41" s="92">
        <v>37000</v>
      </c>
      <c r="J41" s="38">
        <f t="shared" si="17"/>
        <v>0</v>
      </c>
      <c r="K41" s="38">
        <f t="shared" si="18"/>
        <v>100</v>
      </c>
      <c r="L41" s="145" t="s">
        <v>9</v>
      </c>
      <c r="M41" s="137" t="s">
        <v>9</v>
      </c>
    </row>
    <row r="42" spans="1:13" s="39" customFormat="1" ht="105.75" x14ac:dyDescent="0.25">
      <c r="A42" s="99" t="s">
        <v>73</v>
      </c>
      <c r="B42" s="22" t="s">
        <v>203</v>
      </c>
      <c r="C42" s="117"/>
      <c r="D42" s="36">
        <f>D43</f>
        <v>37000</v>
      </c>
      <c r="E42" s="36">
        <f>E43</f>
        <v>37000</v>
      </c>
      <c r="F42" s="35">
        <f t="shared" ref="F42:F48" si="21">E42-D42</f>
        <v>0</v>
      </c>
      <c r="G42" s="35">
        <f t="shared" ref="G42:G48" si="22">E42/D42*100</f>
        <v>100</v>
      </c>
      <c r="H42" s="36">
        <f>H43</f>
        <v>37000</v>
      </c>
      <c r="I42" s="90">
        <f>I43</f>
        <v>37000</v>
      </c>
      <c r="J42" s="35">
        <f t="shared" si="0"/>
        <v>0</v>
      </c>
      <c r="K42" s="35">
        <f t="shared" si="1"/>
        <v>100</v>
      </c>
      <c r="L42" s="134" t="s">
        <v>9</v>
      </c>
      <c r="M42" s="138" t="s">
        <v>9</v>
      </c>
    </row>
    <row r="43" spans="1:13" x14ac:dyDescent="0.25">
      <c r="A43" s="100" t="s">
        <v>45</v>
      </c>
      <c r="B43" s="23" t="s">
        <v>204</v>
      </c>
      <c r="C43" s="126"/>
      <c r="D43" s="45">
        <v>37000</v>
      </c>
      <c r="E43" s="45">
        <f>E44</f>
        <v>37000</v>
      </c>
      <c r="F43" s="37">
        <f t="shared" si="21"/>
        <v>0</v>
      </c>
      <c r="G43" s="37">
        <f t="shared" si="22"/>
        <v>100</v>
      </c>
      <c r="H43" s="45">
        <f>H44</f>
        <v>37000</v>
      </c>
      <c r="I43" s="91">
        <f>I44</f>
        <v>37000</v>
      </c>
      <c r="J43" s="37">
        <f t="shared" si="0"/>
        <v>0</v>
      </c>
      <c r="K43" s="37">
        <f t="shared" si="1"/>
        <v>100</v>
      </c>
      <c r="L43" s="145" t="s">
        <v>9</v>
      </c>
      <c r="M43" s="136" t="s">
        <v>9</v>
      </c>
    </row>
    <row r="44" spans="1:13" ht="28.5" x14ac:dyDescent="0.25">
      <c r="A44" s="80" t="s">
        <v>56</v>
      </c>
      <c r="B44" s="24" t="s">
        <v>204</v>
      </c>
      <c r="C44" s="125"/>
      <c r="D44" s="46"/>
      <c r="E44" s="46">
        <v>37000</v>
      </c>
      <c r="F44" s="38" t="s">
        <v>9</v>
      </c>
      <c r="G44" s="38" t="s">
        <v>9</v>
      </c>
      <c r="H44" s="46">
        <v>37000</v>
      </c>
      <c r="I44" s="50">
        <v>37000</v>
      </c>
      <c r="J44" s="38">
        <f t="shared" ref="J44" si="23">I44-H44</f>
        <v>0</v>
      </c>
      <c r="K44" s="38">
        <f t="shared" ref="K44" si="24">I44/H44*100</f>
        <v>100</v>
      </c>
      <c r="L44" s="145" t="s">
        <v>9</v>
      </c>
      <c r="M44" s="136" t="s">
        <v>9</v>
      </c>
    </row>
    <row r="45" spans="1:13" ht="105.75" x14ac:dyDescent="0.25">
      <c r="A45" s="99" t="s">
        <v>74</v>
      </c>
      <c r="B45" s="22" t="s">
        <v>206</v>
      </c>
      <c r="C45" s="117"/>
      <c r="D45" s="36">
        <f>D46</f>
        <v>36900</v>
      </c>
      <c r="E45" s="36">
        <f>E46</f>
        <v>36900</v>
      </c>
      <c r="F45" s="35">
        <f t="shared" si="21"/>
        <v>0</v>
      </c>
      <c r="G45" s="35">
        <f t="shared" si="22"/>
        <v>100</v>
      </c>
      <c r="H45" s="36">
        <f>H46</f>
        <v>36900</v>
      </c>
      <c r="I45" s="90">
        <f>I46</f>
        <v>36900</v>
      </c>
      <c r="J45" s="35">
        <f t="shared" si="0"/>
        <v>0</v>
      </c>
      <c r="K45" s="35">
        <f t="shared" si="1"/>
        <v>100</v>
      </c>
      <c r="L45" s="146" t="s">
        <v>9</v>
      </c>
      <c r="M45" s="136" t="s">
        <v>9</v>
      </c>
    </row>
    <row r="46" spans="1:13" x14ac:dyDescent="0.25">
      <c r="A46" s="100" t="s">
        <v>45</v>
      </c>
      <c r="B46" s="23" t="s">
        <v>206</v>
      </c>
      <c r="C46" s="126"/>
      <c r="D46" s="45">
        <v>36900</v>
      </c>
      <c r="E46" s="45">
        <f>E47</f>
        <v>36900</v>
      </c>
      <c r="F46" s="37">
        <f t="shared" si="21"/>
        <v>0</v>
      </c>
      <c r="G46" s="37">
        <f t="shared" si="22"/>
        <v>100</v>
      </c>
      <c r="H46" s="45">
        <f>H47</f>
        <v>36900</v>
      </c>
      <c r="I46" s="91">
        <f>I47</f>
        <v>36900</v>
      </c>
      <c r="J46" s="37">
        <f t="shared" si="0"/>
        <v>0</v>
      </c>
      <c r="K46" s="37">
        <f t="shared" si="1"/>
        <v>100</v>
      </c>
      <c r="L46" s="144" t="s">
        <v>9</v>
      </c>
      <c r="M46" s="136" t="s">
        <v>9</v>
      </c>
    </row>
    <row r="47" spans="1:13" ht="28.5" x14ac:dyDescent="0.25">
      <c r="A47" s="80" t="s">
        <v>56</v>
      </c>
      <c r="B47" s="24" t="s">
        <v>207</v>
      </c>
      <c r="C47" s="125"/>
      <c r="D47" s="46"/>
      <c r="E47" s="46">
        <v>36900</v>
      </c>
      <c r="F47" s="38" t="s">
        <v>9</v>
      </c>
      <c r="G47" s="38" t="s">
        <v>9</v>
      </c>
      <c r="H47" s="46">
        <v>36900</v>
      </c>
      <c r="I47" s="50">
        <v>36900</v>
      </c>
      <c r="J47" s="38">
        <f t="shared" ref="J47" si="25">I47-H47</f>
        <v>0</v>
      </c>
      <c r="K47" s="38">
        <f t="shared" ref="K47" si="26">I47/H47*100</f>
        <v>100</v>
      </c>
      <c r="L47" s="144" t="s">
        <v>9</v>
      </c>
      <c r="M47" s="136" t="s">
        <v>9</v>
      </c>
    </row>
    <row r="48" spans="1:13" s="39" customFormat="1" ht="150" customHeight="1" x14ac:dyDescent="0.25">
      <c r="A48" s="99" t="s">
        <v>75</v>
      </c>
      <c r="B48" s="22" t="s">
        <v>208</v>
      </c>
      <c r="C48" s="117"/>
      <c r="D48" s="36">
        <f>D49</f>
        <v>2200</v>
      </c>
      <c r="E48" s="36">
        <f>E49</f>
        <v>2200</v>
      </c>
      <c r="F48" s="35">
        <f t="shared" si="21"/>
        <v>0</v>
      </c>
      <c r="G48" s="35">
        <f t="shared" si="22"/>
        <v>100</v>
      </c>
      <c r="H48" s="36">
        <f>H49</f>
        <v>2200</v>
      </c>
      <c r="I48" s="90">
        <f>I49</f>
        <v>2200</v>
      </c>
      <c r="J48" s="35">
        <f t="shared" si="0"/>
        <v>0</v>
      </c>
      <c r="K48" s="35">
        <f t="shared" si="1"/>
        <v>100</v>
      </c>
      <c r="L48" s="146" t="s">
        <v>9</v>
      </c>
      <c r="M48" s="138" t="s">
        <v>9</v>
      </c>
    </row>
    <row r="49" spans="1:13" x14ac:dyDescent="0.25">
      <c r="A49" s="100" t="s">
        <v>45</v>
      </c>
      <c r="B49" s="23" t="s">
        <v>208</v>
      </c>
      <c r="C49" s="126"/>
      <c r="D49" s="45">
        <v>2200</v>
      </c>
      <c r="E49" s="45">
        <f>E50</f>
        <v>2200</v>
      </c>
      <c r="F49" s="37">
        <f t="shared" ref="F49" si="27">E49-D49</f>
        <v>0</v>
      </c>
      <c r="G49" s="37">
        <f t="shared" ref="G49" si="28">E49/D49*100</f>
        <v>100</v>
      </c>
      <c r="H49" s="45">
        <f>H50</f>
        <v>2200</v>
      </c>
      <c r="I49" s="91">
        <f>I50</f>
        <v>2200</v>
      </c>
      <c r="J49" s="37">
        <f t="shared" si="0"/>
        <v>0</v>
      </c>
      <c r="K49" s="37">
        <f t="shared" si="1"/>
        <v>100</v>
      </c>
      <c r="L49" s="144" t="s">
        <v>9</v>
      </c>
      <c r="M49" s="136" t="s">
        <v>9</v>
      </c>
    </row>
    <row r="50" spans="1:13" ht="28.5" x14ac:dyDescent="0.25">
      <c r="A50" s="80" t="s">
        <v>56</v>
      </c>
      <c r="B50" s="24" t="s">
        <v>216</v>
      </c>
      <c r="C50" s="125"/>
      <c r="D50" s="46"/>
      <c r="E50" s="46">
        <v>2200</v>
      </c>
      <c r="F50" s="38" t="s">
        <v>9</v>
      </c>
      <c r="G50" s="38" t="s">
        <v>9</v>
      </c>
      <c r="H50" s="46">
        <v>2200</v>
      </c>
      <c r="I50" s="92">
        <v>2200</v>
      </c>
      <c r="J50" s="38">
        <f t="shared" si="0"/>
        <v>0</v>
      </c>
      <c r="K50" s="38">
        <f t="shared" si="1"/>
        <v>100</v>
      </c>
      <c r="L50" s="144" t="s">
        <v>9</v>
      </c>
      <c r="M50" s="136" t="s">
        <v>9</v>
      </c>
    </row>
    <row r="51" spans="1:13" ht="21.75" x14ac:dyDescent="0.25">
      <c r="A51" s="99" t="s">
        <v>91</v>
      </c>
      <c r="B51" s="22" t="s">
        <v>148</v>
      </c>
      <c r="C51" s="117">
        <v>75000</v>
      </c>
      <c r="D51" s="47">
        <f t="shared" ref="D51:E53" si="29">D52</f>
        <v>0</v>
      </c>
      <c r="E51" s="47">
        <f t="shared" si="29"/>
        <v>0</v>
      </c>
      <c r="F51" s="35">
        <f>E51-D51</f>
        <v>0</v>
      </c>
      <c r="G51" s="37"/>
      <c r="H51" s="47">
        <f t="shared" ref="H51:I54" si="30">H52</f>
        <v>0</v>
      </c>
      <c r="I51" s="47">
        <f t="shared" si="30"/>
        <v>0</v>
      </c>
      <c r="J51" s="35">
        <f t="shared" si="0"/>
        <v>0</v>
      </c>
      <c r="K51" s="38"/>
      <c r="L51" s="134">
        <f t="shared" si="2"/>
        <v>-75000</v>
      </c>
      <c r="M51" s="136" t="s">
        <v>9</v>
      </c>
    </row>
    <row r="52" spans="1:13" s="40" customFormat="1" x14ac:dyDescent="0.25">
      <c r="A52" s="100" t="s">
        <v>90</v>
      </c>
      <c r="B52" s="23" t="s">
        <v>149</v>
      </c>
      <c r="C52" s="126"/>
      <c r="D52" s="48">
        <f t="shared" si="29"/>
        <v>0</v>
      </c>
      <c r="E52" s="48">
        <f t="shared" si="29"/>
        <v>0</v>
      </c>
      <c r="F52" s="37">
        <f>E52-D52</f>
        <v>0</v>
      </c>
      <c r="G52" s="37"/>
      <c r="H52" s="48">
        <f t="shared" si="30"/>
        <v>0</v>
      </c>
      <c r="I52" s="48">
        <f t="shared" si="30"/>
        <v>0</v>
      </c>
      <c r="J52" s="37">
        <f t="shared" ref="J52" si="31">I52-H52</f>
        <v>0</v>
      </c>
      <c r="K52" s="37"/>
      <c r="L52" s="144" t="s">
        <v>9</v>
      </c>
      <c r="M52" s="136" t="s">
        <v>9</v>
      </c>
    </row>
    <row r="53" spans="1:13" s="40" customFormat="1" ht="21.75" x14ac:dyDescent="0.25">
      <c r="A53" s="100" t="s">
        <v>105</v>
      </c>
      <c r="B53" s="23" t="s">
        <v>150</v>
      </c>
      <c r="C53" s="126"/>
      <c r="D53" s="48">
        <f t="shared" si="29"/>
        <v>0</v>
      </c>
      <c r="E53" s="48">
        <f t="shared" si="29"/>
        <v>0</v>
      </c>
      <c r="F53" s="37">
        <f t="shared" ref="F53:F54" si="32">E53-D53</f>
        <v>0</v>
      </c>
      <c r="G53" s="37"/>
      <c r="H53" s="48">
        <f t="shared" si="30"/>
        <v>0</v>
      </c>
      <c r="I53" s="93">
        <f t="shared" si="30"/>
        <v>0</v>
      </c>
      <c r="J53" s="37">
        <f t="shared" ref="J53:J55" si="33">I53-H53</f>
        <v>0</v>
      </c>
      <c r="K53" s="37"/>
      <c r="L53" s="144" t="s">
        <v>9</v>
      </c>
      <c r="M53" s="136" t="s">
        <v>9</v>
      </c>
    </row>
    <row r="54" spans="1:13" s="40" customFormat="1" x14ac:dyDescent="0.25">
      <c r="A54" s="100" t="s">
        <v>92</v>
      </c>
      <c r="B54" s="23" t="s">
        <v>151</v>
      </c>
      <c r="C54" s="126"/>
      <c r="D54" s="48"/>
      <c r="E54" s="48">
        <f>E55</f>
        <v>0</v>
      </c>
      <c r="F54" s="37">
        <f t="shared" si="32"/>
        <v>0</v>
      </c>
      <c r="G54" s="37"/>
      <c r="H54" s="48">
        <f t="shared" si="30"/>
        <v>0</v>
      </c>
      <c r="I54" s="93">
        <f t="shared" si="30"/>
        <v>0</v>
      </c>
      <c r="J54" s="37">
        <f t="shared" si="33"/>
        <v>0</v>
      </c>
      <c r="K54" s="37"/>
      <c r="L54" s="144" t="s">
        <v>9</v>
      </c>
      <c r="M54" s="136" t="s">
        <v>9</v>
      </c>
    </row>
    <row r="55" spans="1:13" s="41" customFormat="1" x14ac:dyDescent="0.25">
      <c r="A55" s="80" t="s">
        <v>55</v>
      </c>
      <c r="B55" s="24" t="s">
        <v>152</v>
      </c>
      <c r="C55" s="125"/>
      <c r="D55" s="49"/>
      <c r="E55" s="49"/>
      <c r="F55" s="38" t="s">
        <v>9</v>
      </c>
      <c r="G55" s="38" t="s">
        <v>9</v>
      </c>
      <c r="H55" s="49"/>
      <c r="I55" s="92"/>
      <c r="J55" s="38">
        <f t="shared" si="33"/>
        <v>0</v>
      </c>
      <c r="K55" s="38"/>
      <c r="L55" s="144" t="s">
        <v>9</v>
      </c>
      <c r="M55" s="137" t="s">
        <v>9</v>
      </c>
    </row>
    <row r="56" spans="1:13" x14ac:dyDescent="0.25">
      <c r="A56" s="99" t="s">
        <v>57</v>
      </c>
      <c r="B56" s="22" t="s">
        <v>153</v>
      </c>
      <c r="C56" s="117">
        <v>14786.57</v>
      </c>
      <c r="D56" s="47">
        <f>D57+D62</f>
        <v>66980</v>
      </c>
      <c r="E56" s="47">
        <f>E57+E62</f>
        <v>66980</v>
      </c>
      <c r="F56" s="35">
        <f>E56-D56</f>
        <v>0</v>
      </c>
      <c r="G56" s="35">
        <f>E56/D56*100</f>
        <v>100</v>
      </c>
      <c r="H56" s="47">
        <f>H57+H62</f>
        <v>66980</v>
      </c>
      <c r="I56" s="47">
        <f>I57+I62</f>
        <v>66975.960000000006</v>
      </c>
      <c r="J56" s="35">
        <f t="shared" si="0"/>
        <v>-4.0399999999935972</v>
      </c>
      <c r="K56" s="35">
        <f t="shared" si="1"/>
        <v>99.993968348760831</v>
      </c>
      <c r="L56" s="134">
        <f t="shared" si="2"/>
        <v>52189.390000000007</v>
      </c>
      <c r="M56" s="132">
        <f>I56/C56*100</f>
        <v>452.95129296381793</v>
      </c>
    </row>
    <row r="57" spans="1:13" ht="32.25" x14ac:dyDescent="0.25">
      <c r="A57" s="100" t="s">
        <v>209</v>
      </c>
      <c r="B57" s="23" t="s">
        <v>210</v>
      </c>
      <c r="C57" s="126"/>
      <c r="D57" s="48">
        <f>D58</f>
        <v>1400</v>
      </c>
      <c r="E57" s="48">
        <f>E58</f>
        <v>1400</v>
      </c>
      <c r="F57" s="37">
        <f t="shared" ref="F57:F59" si="34">E57-D57</f>
        <v>0</v>
      </c>
      <c r="G57" s="37">
        <f t="shared" ref="G57:G59" si="35">E57/D57*100</f>
        <v>100</v>
      </c>
      <c r="H57" s="48">
        <f t="shared" ref="H57:I59" si="36">H58</f>
        <v>1400</v>
      </c>
      <c r="I57" s="93">
        <f t="shared" si="36"/>
        <v>1400</v>
      </c>
      <c r="J57" s="37">
        <f t="shared" ref="J57" si="37">I57-H57</f>
        <v>0</v>
      </c>
      <c r="K57" s="37">
        <f t="shared" ref="K57" si="38">I57/H57*100</f>
        <v>100</v>
      </c>
      <c r="L57" s="147" t="s">
        <v>9</v>
      </c>
      <c r="M57" s="136" t="s">
        <v>9</v>
      </c>
    </row>
    <row r="58" spans="1:13" s="40" customFormat="1" ht="42.75" x14ac:dyDescent="0.25">
      <c r="A58" s="100" t="s">
        <v>211</v>
      </c>
      <c r="B58" s="23" t="s">
        <v>212</v>
      </c>
      <c r="C58" s="126"/>
      <c r="D58" s="48">
        <f>D59</f>
        <v>1400</v>
      </c>
      <c r="E58" s="48">
        <f>E59</f>
        <v>1400</v>
      </c>
      <c r="F58" s="37">
        <f t="shared" si="34"/>
        <v>0</v>
      </c>
      <c r="G58" s="37">
        <f t="shared" si="35"/>
        <v>100</v>
      </c>
      <c r="H58" s="48">
        <f t="shared" si="36"/>
        <v>1400</v>
      </c>
      <c r="I58" s="93">
        <f t="shared" si="36"/>
        <v>1400</v>
      </c>
      <c r="J58" s="37">
        <f t="shared" ref="J58:J60" si="39">I58-H58</f>
        <v>0</v>
      </c>
      <c r="K58" s="37">
        <f t="shared" ref="K58:K60" si="40">I58/H58*100</f>
        <v>100</v>
      </c>
      <c r="L58" s="147" t="s">
        <v>9</v>
      </c>
      <c r="M58" s="136" t="s">
        <v>9</v>
      </c>
    </row>
    <row r="59" spans="1:13" s="40" customFormat="1" ht="21.75" x14ac:dyDescent="0.25">
      <c r="A59" s="100" t="s">
        <v>59</v>
      </c>
      <c r="B59" s="23" t="s">
        <v>213</v>
      </c>
      <c r="C59" s="126"/>
      <c r="D59" s="48">
        <v>1400</v>
      </c>
      <c r="E59" s="48">
        <f>E60</f>
        <v>1400</v>
      </c>
      <c r="F59" s="37">
        <f t="shared" si="34"/>
        <v>0</v>
      </c>
      <c r="G59" s="37">
        <f t="shared" si="35"/>
        <v>100</v>
      </c>
      <c r="H59" s="48">
        <f t="shared" si="36"/>
        <v>1400</v>
      </c>
      <c r="I59" s="93">
        <f t="shared" si="36"/>
        <v>1400</v>
      </c>
      <c r="J59" s="37">
        <f t="shared" si="39"/>
        <v>0</v>
      </c>
      <c r="K59" s="37">
        <f t="shared" si="40"/>
        <v>100</v>
      </c>
      <c r="L59" s="147" t="s">
        <v>9</v>
      </c>
      <c r="M59" s="136" t="s">
        <v>9</v>
      </c>
    </row>
    <row r="60" spans="1:13" s="41" customFormat="1" ht="19.5" x14ac:dyDescent="0.25">
      <c r="A60" s="80" t="s">
        <v>166</v>
      </c>
      <c r="B60" s="24" t="s">
        <v>214</v>
      </c>
      <c r="C60" s="125"/>
      <c r="D60" s="49">
        <v>1400</v>
      </c>
      <c r="E60" s="49">
        <f>E61</f>
        <v>1400</v>
      </c>
      <c r="F60" s="38" t="s">
        <v>9</v>
      </c>
      <c r="G60" s="38" t="s">
        <v>9</v>
      </c>
      <c r="H60" s="49">
        <f>H61</f>
        <v>1400</v>
      </c>
      <c r="I60" s="92">
        <f>I61</f>
        <v>1400</v>
      </c>
      <c r="J60" s="38">
        <f t="shared" si="39"/>
        <v>0</v>
      </c>
      <c r="K60" s="38">
        <f t="shared" si="40"/>
        <v>100</v>
      </c>
      <c r="L60" s="147" t="s">
        <v>9</v>
      </c>
      <c r="M60" s="137" t="s">
        <v>9</v>
      </c>
    </row>
    <row r="61" spans="1:13" s="41" customFormat="1" x14ac:dyDescent="0.25">
      <c r="A61" s="80" t="s">
        <v>55</v>
      </c>
      <c r="B61" s="24" t="s">
        <v>287</v>
      </c>
      <c r="C61" s="125"/>
      <c r="D61" s="49"/>
      <c r="E61" s="49">
        <v>1400</v>
      </c>
      <c r="F61" s="38"/>
      <c r="G61" s="38"/>
      <c r="H61" s="49">
        <v>1400</v>
      </c>
      <c r="I61" s="92">
        <v>1400</v>
      </c>
      <c r="J61" s="38"/>
      <c r="K61" s="38"/>
      <c r="L61" s="147" t="s">
        <v>9</v>
      </c>
      <c r="M61" s="137" t="s">
        <v>9</v>
      </c>
    </row>
    <row r="62" spans="1:13" ht="32.25" x14ac:dyDescent="0.25">
      <c r="A62" s="99" t="s">
        <v>58</v>
      </c>
      <c r="B62" s="22" t="s">
        <v>215</v>
      </c>
      <c r="C62" s="117"/>
      <c r="D62" s="47">
        <f t="shared" ref="D62" si="41">D63</f>
        <v>65580</v>
      </c>
      <c r="E62" s="47">
        <f>E63</f>
        <v>65580</v>
      </c>
      <c r="F62" s="35">
        <f>E62-D62</f>
        <v>0</v>
      </c>
      <c r="G62" s="35">
        <f>E62/D62*100</f>
        <v>100</v>
      </c>
      <c r="H62" s="47">
        <f t="shared" ref="H62" si="42">H63</f>
        <v>65580</v>
      </c>
      <c r="I62" s="94">
        <f>I63</f>
        <v>65575.960000000006</v>
      </c>
      <c r="J62" s="35">
        <f t="shared" si="0"/>
        <v>-4.0399999999935972</v>
      </c>
      <c r="K62" s="35">
        <f t="shared" si="1"/>
        <v>99.993839585239414</v>
      </c>
      <c r="L62" s="144" t="s">
        <v>9</v>
      </c>
      <c r="M62" s="136" t="s">
        <v>9</v>
      </c>
    </row>
    <row r="63" spans="1:13" ht="21.75" x14ac:dyDescent="0.25">
      <c r="A63" s="100" t="s">
        <v>59</v>
      </c>
      <c r="B63" s="23" t="s">
        <v>215</v>
      </c>
      <c r="C63" s="126"/>
      <c r="D63" s="48">
        <f>D64</f>
        <v>65580</v>
      </c>
      <c r="E63" s="48">
        <f>E64</f>
        <v>65580</v>
      </c>
      <c r="F63" s="37">
        <f>E63-D63</f>
        <v>0</v>
      </c>
      <c r="G63" s="37">
        <f>E63/D63*100</f>
        <v>100</v>
      </c>
      <c r="H63" s="48">
        <f>H64</f>
        <v>65580</v>
      </c>
      <c r="I63" s="48">
        <f>I64</f>
        <v>65575.960000000006</v>
      </c>
      <c r="J63" s="37">
        <f t="shared" si="0"/>
        <v>-4.0399999999935972</v>
      </c>
      <c r="K63" s="37">
        <f t="shared" si="1"/>
        <v>99.993839585239414</v>
      </c>
      <c r="L63" s="144" t="s">
        <v>9</v>
      </c>
      <c r="M63" s="136" t="s">
        <v>9</v>
      </c>
    </row>
    <row r="64" spans="1:13" ht="21.75" x14ac:dyDescent="0.25">
      <c r="A64" s="100" t="s">
        <v>53</v>
      </c>
      <c r="B64" s="23" t="s">
        <v>217</v>
      </c>
      <c r="C64" s="126"/>
      <c r="D64" s="48">
        <v>65580</v>
      </c>
      <c r="E64" s="48">
        <f>SUM(E65:E65)</f>
        <v>65580</v>
      </c>
      <c r="F64" s="37">
        <f>E64-D64</f>
        <v>0</v>
      </c>
      <c r="G64" s="37">
        <f>E64/D64*100</f>
        <v>100</v>
      </c>
      <c r="H64" s="48">
        <f>SUM(H65:H65)</f>
        <v>65580</v>
      </c>
      <c r="I64" s="48">
        <f>SUM(I65:I65)</f>
        <v>65575.960000000006</v>
      </c>
      <c r="J64" s="37">
        <f t="shared" ref="J64:J65" si="43">I64-H64</f>
        <v>-4.0399999999935972</v>
      </c>
      <c r="K64" s="37">
        <f t="shared" ref="K64:K65" si="44">I64/H64*100</f>
        <v>99.993839585239414</v>
      </c>
      <c r="L64" s="144" t="s">
        <v>9</v>
      </c>
      <c r="M64" s="136" t="s">
        <v>9</v>
      </c>
    </row>
    <row r="65" spans="1:13" s="41" customFormat="1" x14ac:dyDescent="0.25">
      <c r="A65" s="80" t="s">
        <v>52</v>
      </c>
      <c r="B65" s="24" t="s">
        <v>306</v>
      </c>
      <c r="C65" s="125"/>
      <c r="D65" s="49"/>
      <c r="E65" s="49">
        <v>65580</v>
      </c>
      <c r="F65" s="38" t="s">
        <v>9</v>
      </c>
      <c r="G65" s="38" t="s">
        <v>9</v>
      </c>
      <c r="H65" s="49">
        <v>65580</v>
      </c>
      <c r="I65" s="49">
        <v>65575.960000000006</v>
      </c>
      <c r="J65" s="38">
        <f t="shared" si="43"/>
        <v>-4.0399999999935972</v>
      </c>
      <c r="K65" s="38">
        <f t="shared" si="44"/>
        <v>99.993839585239414</v>
      </c>
      <c r="L65" s="144" t="s">
        <v>9</v>
      </c>
      <c r="M65" s="137" t="s">
        <v>9</v>
      </c>
    </row>
    <row r="66" spans="1:13" x14ac:dyDescent="0.25">
      <c r="A66" s="99" t="s">
        <v>60</v>
      </c>
      <c r="B66" s="22" t="s">
        <v>154</v>
      </c>
      <c r="C66" s="127">
        <f>C68</f>
        <v>98900</v>
      </c>
      <c r="D66" s="47">
        <f>D70</f>
        <v>139800</v>
      </c>
      <c r="E66" s="47">
        <f>E70</f>
        <v>139800</v>
      </c>
      <c r="F66" s="35">
        <f t="shared" ref="F66" si="45">E66-D66</f>
        <v>0</v>
      </c>
      <c r="G66" s="35">
        <f>E66/D66*100</f>
        <v>100</v>
      </c>
      <c r="H66" s="47">
        <f>H70</f>
        <v>139800</v>
      </c>
      <c r="I66" s="94">
        <f>I70</f>
        <v>139800</v>
      </c>
      <c r="J66" s="35">
        <f t="shared" si="0"/>
        <v>0</v>
      </c>
      <c r="K66" s="35">
        <f t="shared" si="1"/>
        <v>100</v>
      </c>
      <c r="L66" s="134">
        <f t="shared" si="2"/>
        <v>40900</v>
      </c>
      <c r="M66" s="132">
        <f>I66/C66*100</f>
        <v>141.35490394337717</v>
      </c>
    </row>
    <row r="67" spans="1:13" s="42" customFormat="1" x14ac:dyDescent="0.25">
      <c r="A67" s="72" t="s">
        <v>86</v>
      </c>
      <c r="B67" s="70"/>
      <c r="C67" s="128"/>
      <c r="D67" s="71">
        <f>D66/D10*100</f>
        <v>1.2352462798424435</v>
      </c>
      <c r="E67" s="71">
        <f>E66/E10*100</f>
        <v>1.2352462798424435</v>
      </c>
      <c r="F67" s="71" t="s">
        <v>9</v>
      </c>
      <c r="G67" s="71" t="s">
        <v>9</v>
      </c>
      <c r="H67" s="71">
        <f>H66/H10*100</f>
        <v>1.2352462798424435</v>
      </c>
      <c r="I67" s="71">
        <f>I66/I10*100</f>
        <v>1.2352545770264249</v>
      </c>
      <c r="J67" s="71">
        <f>J66/J10*100</f>
        <v>0</v>
      </c>
      <c r="K67" s="71" t="s">
        <v>9</v>
      </c>
      <c r="L67" s="145" t="s">
        <v>9</v>
      </c>
      <c r="M67" s="131"/>
    </row>
    <row r="68" spans="1:13" s="39" customFormat="1" ht="21.75" x14ac:dyDescent="0.25">
      <c r="A68" s="99" t="s">
        <v>76</v>
      </c>
      <c r="B68" s="22" t="s">
        <v>155</v>
      </c>
      <c r="C68" s="117">
        <v>98900</v>
      </c>
      <c r="D68" s="47">
        <f t="shared" ref="D68:E69" si="46">D69</f>
        <v>139800</v>
      </c>
      <c r="E68" s="47">
        <f t="shared" si="46"/>
        <v>139800</v>
      </c>
      <c r="F68" s="35">
        <f t="shared" ref="F68:F70" si="47">E68-D68</f>
        <v>0</v>
      </c>
      <c r="G68" s="35">
        <f t="shared" ref="G68:G70" si="48">E68/D68*100</f>
        <v>100</v>
      </c>
      <c r="H68" s="47">
        <f t="shared" ref="H68:I69" si="49">H69</f>
        <v>139800</v>
      </c>
      <c r="I68" s="94">
        <f t="shared" si="49"/>
        <v>139800</v>
      </c>
      <c r="J68" s="35">
        <f t="shared" ref="J68:J78" si="50">I68-H68</f>
        <v>0</v>
      </c>
      <c r="K68" s="35">
        <f t="shared" ref="K68:K78" si="51">I68/H68*100</f>
        <v>100</v>
      </c>
      <c r="L68" s="134">
        <f t="shared" si="2"/>
        <v>40900</v>
      </c>
      <c r="M68" s="132">
        <f>I68/C68*100</f>
        <v>141.35490394337717</v>
      </c>
    </row>
    <row r="69" spans="1:13" ht="32.25" x14ac:dyDescent="0.25">
      <c r="A69" s="100" t="s">
        <v>209</v>
      </c>
      <c r="B69" s="23" t="s">
        <v>218</v>
      </c>
      <c r="C69" s="126"/>
      <c r="D69" s="48">
        <f t="shared" si="46"/>
        <v>139800</v>
      </c>
      <c r="E69" s="48">
        <f t="shared" si="46"/>
        <v>139800</v>
      </c>
      <c r="F69" s="37">
        <f t="shared" si="47"/>
        <v>0</v>
      </c>
      <c r="G69" s="37">
        <f t="shared" si="48"/>
        <v>100</v>
      </c>
      <c r="H69" s="48">
        <f t="shared" si="49"/>
        <v>139800</v>
      </c>
      <c r="I69" s="48">
        <f t="shared" si="49"/>
        <v>139800</v>
      </c>
      <c r="J69" s="37">
        <f t="shared" si="50"/>
        <v>0</v>
      </c>
      <c r="K69" s="37">
        <f t="shared" si="51"/>
        <v>100</v>
      </c>
      <c r="L69" s="144" t="s">
        <v>9</v>
      </c>
      <c r="M69" s="136" t="s">
        <v>9</v>
      </c>
    </row>
    <row r="70" spans="1:13" ht="32.25" x14ac:dyDescent="0.25">
      <c r="A70" s="101" t="s">
        <v>77</v>
      </c>
      <c r="B70" s="23" t="s">
        <v>219</v>
      </c>
      <c r="C70" s="126"/>
      <c r="D70" s="48">
        <f>D71+D74+D76</f>
        <v>139800</v>
      </c>
      <c r="E70" s="48">
        <f>E71+E74+E76</f>
        <v>139800</v>
      </c>
      <c r="F70" s="37">
        <f t="shared" si="47"/>
        <v>0</v>
      </c>
      <c r="G70" s="37">
        <f t="shared" si="48"/>
        <v>100</v>
      </c>
      <c r="H70" s="48">
        <f>H71+H74+H76</f>
        <v>139800</v>
      </c>
      <c r="I70" s="48">
        <f>I71+I74+I76</f>
        <v>139800</v>
      </c>
      <c r="J70" s="37">
        <f t="shared" si="50"/>
        <v>0</v>
      </c>
      <c r="K70" s="37">
        <f t="shared" si="51"/>
        <v>100</v>
      </c>
      <c r="L70" s="144" t="s">
        <v>9</v>
      </c>
      <c r="M70" s="136" t="s">
        <v>9</v>
      </c>
    </row>
    <row r="71" spans="1:13" x14ac:dyDescent="0.25">
      <c r="A71" s="101" t="s">
        <v>50</v>
      </c>
      <c r="B71" s="23" t="s">
        <v>220</v>
      </c>
      <c r="C71" s="126"/>
      <c r="D71" s="48">
        <v>53178</v>
      </c>
      <c r="E71" s="48">
        <f>E72+E73</f>
        <v>53178</v>
      </c>
      <c r="F71" s="37"/>
      <c r="G71" s="37"/>
      <c r="H71" s="48">
        <f>H72+H73</f>
        <v>53178</v>
      </c>
      <c r="I71" s="48">
        <f>I72+I73</f>
        <v>53178</v>
      </c>
      <c r="J71" s="37">
        <f t="shared" si="50"/>
        <v>0</v>
      </c>
      <c r="K71" s="37">
        <f t="shared" si="51"/>
        <v>100</v>
      </c>
      <c r="L71" s="144" t="s">
        <v>9</v>
      </c>
      <c r="M71" s="136" t="s">
        <v>9</v>
      </c>
    </row>
    <row r="72" spans="1:13" x14ac:dyDescent="0.25">
      <c r="A72" s="101" t="s">
        <v>10</v>
      </c>
      <c r="B72" s="24" t="s">
        <v>288</v>
      </c>
      <c r="C72" s="126"/>
      <c r="D72" s="48"/>
      <c r="E72" s="48">
        <v>40792</v>
      </c>
      <c r="F72" s="37"/>
      <c r="G72" s="37"/>
      <c r="H72" s="48">
        <v>40792</v>
      </c>
      <c r="I72" s="48">
        <v>40792</v>
      </c>
      <c r="J72" s="37">
        <f t="shared" si="50"/>
        <v>0</v>
      </c>
      <c r="K72" s="37">
        <f t="shared" si="51"/>
        <v>100</v>
      </c>
      <c r="L72" s="144" t="s">
        <v>9</v>
      </c>
      <c r="M72" s="136" t="s">
        <v>9</v>
      </c>
    </row>
    <row r="73" spans="1:13" x14ac:dyDescent="0.25">
      <c r="A73" s="101" t="s">
        <v>11</v>
      </c>
      <c r="B73" s="24" t="s">
        <v>289</v>
      </c>
      <c r="C73" s="126"/>
      <c r="D73" s="48"/>
      <c r="E73" s="48">
        <v>12386</v>
      </c>
      <c r="F73" s="37"/>
      <c r="G73" s="37"/>
      <c r="H73" s="48">
        <v>12386</v>
      </c>
      <c r="I73" s="48">
        <v>12386</v>
      </c>
      <c r="J73" s="37">
        <f t="shared" si="50"/>
        <v>0</v>
      </c>
      <c r="K73" s="37">
        <f t="shared" si="51"/>
        <v>100</v>
      </c>
      <c r="L73" s="144" t="s">
        <v>9</v>
      </c>
      <c r="M73" s="136" t="s">
        <v>9</v>
      </c>
    </row>
    <row r="74" spans="1:13" ht="32.25" x14ac:dyDescent="0.25">
      <c r="A74" s="101" t="s">
        <v>89</v>
      </c>
      <c r="B74" s="23" t="s">
        <v>221</v>
      </c>
      <c r="C74" s="126"/>
      <c r="D74" s="48">
        <v>10000</v>
      </c>
      <c r="E74" s="48">
        <f>E75</f>
        <v>10000</v>
      </c>
      <c r="F74" s="37"/>
      <c r="G74" s="37"/>
      <c r="H74" s="48">
        <f>H75</f>
        <v>10000</v>
      </c>
      <c r="I74" s="48">
        <f>I75</f>
        <v>10000</v>
      </c>
      <c r="J74" s="37">
        <f t="shared" si="50"/>
        <v>0</v>
      </c>
      <c r="K74" s="37">
        <f t="shared" si="51"/>
        <v>100</v>
      </c>
      <c r="L74" s="144" t="s">
        <v>9</v>
      </c>
      <c r="M74" s="136" t="s">
        <v>9</v>
      </c>
    </row>
    <row r="75" spans="1:13" x14ac:dyDescent="0.25">
      <c r="A75" s="101" t="s">
        <v>290</v>
      </c>
      <c r="B75" s="23" t="s">
        <v>291</v>
      </c>
      <c r="C75" s="126"/>
      <c r="D75" s="48"/>
      <c r="E75" s="48">
        <v>10000</v>
      </c>
      <c r="F75" s="37"/>
      <c r="G75" s="37"/>
      <c r="H75" s="48">
        <v>10000</v>
      </c>
      <c r="I75" s="48">
        <v>10000</v>
      </c>
      <c r="J75" s="37">
        <f t="shared" si="50"/>
        <v>0</v>
      </c>
      <c r="K75" s="37">
        <f t="shared" si="51"/>
        <v>100</v>
      </c>
      <c r="L75" s="144" t="s">
        <v>9</v>
      </c>
      <c r="M75" s="136" t="s">
        <v>9</v>
      </c>
    </row>
    <row r="76" spans="1:13" ht="21.75" x14ac:dyDescent="0.25">
      <c r="A76" s="101" t="s">
        <v>53</v>
      </c>
      <c r="B76" s="23" t="s">
        <v>292</v>
      </c>
      <c r="C76" s="126"/>
      <c r="D76" s="48">
        <v>76622</v>
      </c>
      <c r="E76" s="48">
        <f>E77+E78</f>
        <v>76622</v>
      </c>
      <c r="F76" s="37"/>
      <c r="G76" s="37"/>
      <c r="H76" s="48">
        <f>H77+H78</f>
        <v>76622</v>
      </c>
      <c r="I76" s="48">
        <f>I77+I78</f>
        <v>76622</v>
      </c>
      <c r="J76" s="37">
        <f t="shared" si="50"/>
        <v>0</v>
      </c>
      <c r="K76" s="37">
        <f t="shared" si="51"/>
        <v>100</v>
      </c>
      <c r="L76" s="144" t="s">
        <v>9</v>
      </c>
      <c r="M76" s="136" t="s">
        <v>9</v>
      </c>
    </row>
    <row r="77" spans="1:13" ht="19.5" x14ac:dyDescent="0.25">
      <c r="A77" s="98" t="s">
        <v>18</v>
      </c>
      <c r="B77" s="23" t="s">
        <v>293</v>
      </c>
      <c r="C77" s="126"/>
      <c r="D77" s="48"/>
      <c r="E77" s="48">
        <v>46500</v>
      </c>
      <c r="F77" s="37"/>
      <c r="G77" s="37"/>
      <c r="H77" s="48">
        <v>46500</v>
      </c>
      <c r="I77" s="48">
        <v>46500</v>
      </c>
      <c r="J77" s="37">
        <f t="shared" si="50"/>
        <v>0</v>
      </c>
      <c r="K77" s="37">
        <f t="shared" si="51"/>
        <v>100</v>
      </c>
      <c r="L77" s="144" t="s">
        <v>9</v>
      </c>
      <c r="M77" s="136" t="s">
        <v>9</v>
      </c>
    </row>
    <row r="78" spans="1:13" ht="19.5" x14ac:dyDescent="0.25">
      <c r="A78" s="98" t="s">
        <v>16</v>
      </c>
      <c r="B78" s="23" t="s">
        <v>294</v>
      </c>
      <c r="C78" s="126"/>
      <c r="D78" s="48"/>
      <c r="E78" s="48">
        <v>30122</v>
      </c>
      <c r="F78" s="37"/>
      <c r="G78" s="37"/>
      <c r="H78" s="48">
        <v>30122</v>
      </c>
      <c r="I78" s="48">
        <v>30122</v>
      </c>
      <c r="J78" s="37">
        <f t="shared" si="50"/>
        <v>0</v>
      </c>
      <c r="K78" s="37">
        <f t="shared" si="51"/>
        <v>100</v>
      </c>
      <c r="L78" s="144" t="s">
        <v>9</v>
      </c>
      <c r="M78" s="136" t="s">
        <v>9</v>
      </c>
    </row>
    <row r="79" spans="1:13" ht="21.75" x14ac:dyDescent="0.25">
      <c r="A79" s="102" t="s">
        <v>46</v>
      </c>
      <c r="B79" s="25" t="s">
        <v>156</v>
      </c>
      <c r="C79" s="127">
        <f>C81+C86+C98</f>
        <v>763035.84</v>
      </c>
      <c r="D79" s="47">
        <f>D81+D86+D98</f>
        <v>2627566.14</v>
      </c>
      <c r="E79" s="47">
        <f>E81+E86+E98</f>
        <v>2627566.14</v>
      </c>
      <c r="F79" s="35">
        <f>E79-D79</f>
        <v>0</v>
      </c>
      <c r="G79" s="35">
        <f>E79/D79*100</f>
        <v>100</v>
      </c>
      <c r="H79" s="47">
        <f>H81+H86+H98</f>
        <v>2627566.14</v>
      </c>
      <c r="I79" s="47">
        <f>I81+I86+I98</f>
        <v>2627565.8400000003</v>
      </c>
      <c r="J79" s="35">
        <f t="shared" si="0"/>
        <v>-0.29999999981373549</v>
      </c>
      <c r="K79" s="35">
        <f t="shared" ref="K79:K109" si="52">I79/H79*100</f>
        <v>99.999988582589978</v>
      </c>
      <c r="L79" s="134">
        <f t="shared" ref="L79:L125" si="53">I79-C78:C79</f>
        <v>1864530.0000000005</v>
      </c>
      <c r="M79" s="135">
        <f>I79/C79*100</f>
        <v>344.35680504863313</v>
      </c>
    </row>
    <row r="80" spans="1:13" s="42" customFormat="1" x14ac:dyDescent="0.25">
      <c r="A80" s="72" t="s">
        <v>86</v>
      </c>
      <c r="B80" s="73"/>
      <c r="C80" s="129"/>
      <c r="D80" s="71">
        <f>D79/D10*100</f>
        <v>23.216675961909651</v>
      </c>
      <c r="E80" s="71">
        <f>E79/E10*100</f>
        <v>23.216675961909651</v>
      </c>
      <c r="F80" s="71" t="s">
        <v>9</v>
      </c>
      <c r="G80" s="71" t="s">
        <v>9</v>
      </c>
      <c r="H80" s="71">
        <f>H79/H10*100</f>
        <v>23.216675961909651</v>
      </c>
      <c r="I80" s="71">
        <f>I79/I10*100</f>
        <v>23.21682925821376</v>
      </c>
      <c r="J80" s="71">
        <f>J79/J10*100</f>
        <v>0.39463299107537442</v>
      </c>
      <c r="K80" s="71" t="s">
        <v>9</v>
      </c>
      <c r="L80" s="145" t="s">
        <v>9</v>
      </c>
      <c r="M80" s="131"/>
    </row>
    <row r="81" spans="1:13" x14ac:dyDescent="0.25">
      <c r="A81" s="99" t="s">
        <v>61</v>
      </c>
      <c r="B81" s="25" t="s">
        <v>157</v>
      </c>
      <c r="C81" s="118">
        <v>25000</v>
      </c>
      <c r="D81" s="47">
        <f t="shared" ref="D81:E82" si="54">D82</f>
        <v>22600</v>
      </c>
      <c r="E81" s="47">
        <f t="shared" si="54"/>
        <v>22600</v>
      </c>
      <c r="F81" s="35">
        <f>E81-D81</f>
        <v>0</v>
      </c>
      <c r="G81" s="35">
        <f>E81/D81*100</f>
        <v>100</v>
      </c>
      <c r="H81" s="47">
        <f t="shared" ref="H81:H82" si="55">H82</f>
        <v>22600</v>
      </c>
      <c r="I81" s="94">
        <f t="shared" ref="I81:I82" si="56">I82</f>
        <v>22600</v>
      </c>
      <c r="J81" s="35">
        <f t="shared" ref="J81:J85" si="57">I81-H81</f>
        <v>0</v>
      </c>
      <c r="K81" s="35">
        <f t="shared" ref="K81:K85" si="58">I81/H81*100</f>
        <v>100</v>
      </c>
      <c r="L81" s="134">
        <f t="shared" si="53"/>
        <v>-2400</v>
      </c>
      <c r="M81" s="132">
        <f>I81/C81*100</f>
        <v>90.4</v>
      </c>
    </row>
    <row r="82" spans="1:13" ht="21.75" x14ac:dyDescent="0.25">
      <c r="A82" s="100" t="s">
        <v>62</v>
      </c>
      <c r="B82" s="26" t="s">
        <v>222</v>
      </c>
      <c r="C82" s="124"/>
      <c r="D82" s="48">
        <f t="shared" si="54"/>
        <v>22600</v>
      </c>
      <c r="E82" s="48">
        <f t="shared" si="54"/>
        <v>22600</v>
      </c>
      <c r="F82" s="37">
        <f t="shared" ref="F82:F84" si="59">E82-D82</f>
        <v>0</v>
      </c>
      <c r="G82" s="37">
        <f t="shared" ref="G82:G84" si="60">E82/D82*100</f>
        <v>100</v>
      </c>
      <c r="H82" s="48">
        <f t="shared" si="55"/>
        <v>22600</v>
      </c>
      <c r="I82" s="93">
        <f t="shared" si="56"/>
        <v>22600</v>
      </c>
      <c r="J82" s="37">
        <f t="shared" si="57"/>
        <v>0</v>
      </c>
      <c r="K82" s="37">
        <f t="shared" si="58"/>
        <v>100</v>
      </c>
      <c r="L82" s="144" t="s">
        <v>9</v>
      </c>
      <c r="M82" s="136" t="s">
        <v>9</v>
      </c>
    </row>
    <row r="83" spans="1:13" ht="21.75" x14ac:dyDescent="0.25">
      <c r="A83" s="100" t="s">
        <v>63</v>
      </c>
      <c r="B83" s="26" t="s">
        <v>223</v>
      </c>
      <c r="C83" s="124"/>
      <c r="D83" s="48">
        <f>D84</f>
        <v>22600</v>
      </c>
      <c r="E83" s="48">
        <f>E84</f>
        <v>22600</v>
      </c>
      <c r="F83" s="37">
        <f t="shared" si="59"/>
        <v>0</v>
      </c>
      <c r="G83" s="37">
        <f t="shared" si="60"/>
        <v>100</v>
      </c>
      <c r="H83" s="48">
        <f>H84</f>
        <v>22600</v>
      </c>
      <c r="I83" s="48">
        <f>I84</f>
        <v>22600</v>
      </c>
      <c r="J83" s="37">
        <f t="shared" si="57"/>
        <v>0</v>
      </c>
      <c r="K83" s="37">
        <f t="shared" si="58"/>
        <v>100</v>
      </c>
      <c r="L83" s="144" t="s">
        <v>9</v>
      </c>
      <c r="M83" s="136" t="s">
        <v>9</v>
      </c>
    </row>
    <row r="84" spans="1:13" ht="21.75" x14ac:dyDescent="0.25">
      <c r="A84" s="100" t="s">
        <v>53</v>
      </c>
      <c r="B84" s="26" t="s">
        <v>224</v>
      </c>
      <c r="C84" s="124"/>
      <c r="D84" s="48">
        <v>22600</v>
      </c>
      <c r="E84" s="48">
        <f>SUM(E85:E85)</f>
        <v>22600</v>
      </c>
      <c r="F84" s="37">
        <f t="shared" si="59"/>
        <v>0</v>
      </c>
      <c r="G84" s="37">
        <f t="shared" si="60"/>
        <v>100</v>
      </c>
      <c r="H84" s="48">
        <f>SUM(H85:H85)</f>
        <v>22600</v>
      </c>
      <c r="I84" s="48">
        <f>SUM(I85:I85)</f>
        <v>22600</v>
      </c>
      <c r="J84" s="37">
        <f t="shared" si="57"/>
        <v>0</v>
      </c>
      <c r="K84" s="37">
        <f t="shared" si="58"/>
        <v>100</v>
      </c>
      <c r="L84" s="144" t="s">
        <v>9</v>
      </c>
      <c r="M84" s="136" t="s">
        <v>9</v>
      </c>
    </row>
    <row r="85" spans="1:13" ht="19.5" x14ac:dyDescent="0.25">
      <c r="A85" s="80" t="s">
        <v>16</v>
      </c>
      <c r="B85" s="26" t="s">
        <v>312</v>
      </c>
      <c r="C85" s="130"/>
      <c r="D85" s="49"/>
      <c r="E85" s="49">
        <v>22600</v>
      </c>
      <c r="F85" s="38" t="s">
        <v>9</v>
      </c>
      <c r="G85" s="38" t="s">
        <v>9</v>
      </c>
      <c r="H85" s="49">
        <v>22600</v>
      </c>
      <c r="I85" s="92">
        <v>22600</v>
      </c>
      <c r="J85" s="38">
        <f t="shared" si="57"/>
        <v>0</v>
      </c>
      <c r="K85" s="38">
        <f t="shared" si="58"/>
        <v>100</v>
      </c>
      <c r="L85" s="144" t="s">
        <v>9</v>
      </c>
      <c r="M85" s="136" t="s">
        <v>9</v>
      </c>
    </row>
    <row r="86" spans="1:13" ht="42.75" x14ac:dyDescent="0.25">
      <c r="A86" s="99" t="s">
        <v>93</v>
      </c>
      <c r="B86" s="22" t="s">
        <v>158</v>
      </c>
      <c r="C86" s="117">
        <v>720035.83999999997</v>
      </c>
      <c r="D86" s="47">
        <f>E87</f>
        <v>2482392.14</v>
      </c>
      <c r="E86" s="47">
        <f>E87</f>
        <v>2482392.14</v>
      </c>
      <c r="F86" s="35">
        <f>E86-D86</f>
        <v>0</v>
      </c>
      <c r="G86" s="35">
        <f t="shared" ref="G86:G90" si="61">E86/D86*100</f>
        <v>100</v>
      </c>
      <c r="H86" s="47">
        <f>H87</f>
        <v>2482392.14</v>
      </c>
      <c r="I86" s="47">
        <f>I87</f>
        <v>2482392.14</v>
      </c>
      <c r="J86" s="35">
        <f t="shared" ref="J86:J137" si="62">I86-H86</f>
        <v>0</v>
      </c>
      <c r="K86" s="35">
        <f t="shared" si="52"/>
        <v>100</v>
      </c>
      <c r="L86" s="134">
        <f t="shared" si="53"/>
        <v>1762356.3000000003</v>
      </c>
      <c r="M86" s="132">
        <f>I86/C86*100</f>
        <v>344.75952474810146</v>
      </c>
    </row>
    <row r="87" spans="1:13" ht="32.25" x14ac:dyDescent="0.25">
      <c r="A87" s="99" t="s">
        <v>209</v>
      </c>
      <c r="B87" s="22" t="s">
        <v>226</v>
      </c>
      <c r="C87" s="117"/>
      <c r="D87" s="116">
        <f>D88</f>
        <v>2482392.14</v>
      </c>
      <c r="E87" s="47">
        <f>D88</f>
        <v>2482392.14</v>
      </c>
      <c r="F87" s="35">
        <f>E87-D87</f>
        <v>0</v>
      </c>
      <c r="G87" s="35">
        <f t="shared" si="61"/>
        <v>100</v>
      </c>
      <c r="H87" s="47">
        <f>H88</f>
        <v>2482392.14</v>
      </c>
      <c r="I87" s="47">
        <f>I88</f>
        <v>2482392.14</v>
      </c>
      <c r="J87" s="35">
        <f t="shared" ref="J87" si="63">I87-H87</f>
        <v>0</v>
      </c>
      <c r="K87" s="35">
        <f t="shared" ref="K87" si="64">I87/H87*100</f>
        <v>100</v>
      </c>
      <c r="L87" s="144" t="s">
        <v>9</v>
      </c>
      <c r="M87" s="136" t="s">
        <v>9</v>
      </c>
    </row>
    <row r="88" spans="1:13" s="40" customFormat="1" ht="32.25" x14ac:dyDescent="0.25">
      <c r="A88" s="100" t="s">
        <v>225</v>
      </c>
      <c r="B88" s="23" t="s">
        <v>227</v>
      </c>
      <c r="C88" s="126"/>
      <c r="D88" s="48">
        <f>D89+D92+D95</f>
        <v>2482392.14</v>
      </c>
      <c r="E88" s="48">
        <f>E89+E92+E95</f>
        <v>2482392.14</v>
      </c>
      <c r="F88" s="37">
        <f t="shared" ref="F88:F90" si="65">E88-D88</f>
        <v>0</v>
      </c>
      <c r="G88" s="37">
        <f t="shared" si="61"/>
        <v>100</v>
      </c>
      <c r="H88" s="48">
        <f>H89+H92+H95</f>
        <v>2482392.14</v>
      </c>
      <c r="I88" s="48">
        <f>I89+I92+I95</f>
        <v>2482392.14</v>
      </c>
      <c r="J88" s="37">
        <f t="shared" ref="J88:J90" si="66">I88-H88</f>
        <v>0</v>
      </c>
      <c r="K88" s="37">
        <f t="shared" ref="K88:K90" si="67">I88/H88*100</f>
        <v>100</v>
      </c>
      <c r="L88" s="144" t="s">
        <v>9</v>
      </c>
      <c r="M88" s="136" t="s">
        <v>9</v>
      </c>
    </row>
    <row r="89" spans="1:13" s="40" customFormat="1" ht="42.75" x14ac:dyDescent="0.25">
      <c r="A89" s="100" t="s">
        <v>228</v>
      </c>
      <c r="B89" s="23" t="s">
        <v>229</v>
      </c>
      <c r="C89" s="126"/>
      <c r="D89" s="48">
        <f>D90</f>
        <v>2462392.14</v>
      </c>
      <c r="E89" s="48">
        <f>E90</f>
        <v>2462392.14</v>
      </c>
      <c r="F89" s="37">
        <f t="shared" si="65"/>
        <v>0</v>
      </c>
      <c r="G89" s="37">
        <f t="shared" si="61"/>
        <v>100</v>
      </c>
      <c r="H89" s="48">
        <f>H90</f>
        <v>2462392.14</v>
      </c>
      <c r="I89" s="48">
        <f>I90</f>
        <v>2462392.14</v>
      </c>
      <c r="J89" s="37">
        <f t="shared" si="66"/>
        <v>0</v>
      </c>
      <c r="K89" s="37">
        <f t="shared" si="67"/>
        <v>100</v>
      </c>
      <c r="L89" s="144" t="s">
        <v>9</v>
      </c>
      <c r="M89" s="136" t="s">
        <v>9</v>
      </c>
    </row>
    <row r="90" spans="1:13" s="41" customFormat="1" ht="21.75" x14ac:dyDescent="0.25">
      <c r="A90" s="100" t="s">
        <v>53</v>
      </c>
      <c r="B90" s="23" t="s">
        <v>230</v>
      </c>
      <c r="C90" s="125"/>
      <c r="D90" s="49">
        <v>2462392.14</v>
      </c>
      <c r="E90" s="49">
        <f>E91</f>
        <v>2462392.14</v>
      </c>
      <c r="F90" s="37">
        <f t="shared" si="65"/>
        <v>0</v>
      </c>
      <c r="G90" s="37">
        <f t="shared" si="61"/>
        <v>100</v>
      </c>
      <c r="H90" s="49">
        <f>H91</f>
        <v>2462392.14</v>
      </c>
      <c r="I90" s="49">
        <f>I91</f>
        <v>2462392.14</v>
      </c>
      <c r="J90" s="38">
        <f t="shared" si="66"/>
        <v>0</v>
      </c>
      <c r="K90" s="38">
        <f t="shared" si="67"/>
        <v>100</v>
      </c>
      <c r="L90" s="144" t="s">
        <v>9</v>
      </c>
      <c r="M90" s="137" t="s">
        <v>9</v>
      </c>
    </row>
    <row r="91" spans="1:13" s="40" customFormat="1" x14ac:dyDescent="0.25">
      <c r="A91" s="101" t="s">
        <v>290</v>
      </c>
      <c r="B91" s="23" t="s">
        <v>295</v>
      </c>
      <c r="C91" s="126"/>
      <c r="D91" s="48"/>
      <c r="E91" s="48">
        <v>2462392.14</v>
      </c>
      <c r="F91" s="37" t="s">
        <v>9</v>
      </c>
      <c r="G91" s="37" t="s">
        <v>9</v>
      </c>
      <c r="H91" s="48">
        <v>2462392.14</v>
      </c>
      <c r="I91" s="48">
        <v>2462392.14</v>
      </c>
      <c r="J91" s="37">
        <f t="shared" ref="J91:J93" si="68">I91-H91</f>
        <v>0</v>
      </c>
      <c r="K91" s="37">
        <f t="shared" ref="K91:K93" si="69">I91/H91*100</f>
        <v>100</v>
      </c>
      <c r="L91" s="144" t="s">
        <v>9</v>
      </c>
      <c r="M91" s="136" t="s">
        <v>9</v>
      </c>
    </row>
    <row r="92" spans="1:13" s="40" customFormat="1" ht="21.75" x14ac:dyDescent="0.25">
      <c r="A92" s="100" t="s">
        <v>231</v>
      </c>
      <c r="B92" s="23" t="s">
        <v>232</v>
      </c>
      <c r="C92" s="126"/>
      <c r="D92" s="48">
        <f>D93</f>
        <v>10000</v>
      </c>
      <c r="E92" s="48">
        <f>E93</f>
        <v>10000</v>
      </c>
      <c r="F92" s="37">
        <f t="shared" ref="F92" si="70">E92-D92</f>
        <v>0</v>
      </c>
      <c r="G92" s="37">
        <f t="shared" ref="G92" si="71">E92/D92*100</f>
        <v>100</v>
      </c>
      <c r="H92" s="48">
        <f>H93</f>
        <v>20000</v>
      </c>
      <c r="I92" s="48">
        <f>I93</f>
        <v>20000</v>
      </c>
      <c r="J92" s="37">
        <f t="shared" si="68"/>
        <v>0</v>
      </c>
      <c r="K92" s="37">
        <f t="shared" si="69"/>
        <v>100</v>
      </c>
      <c r="L92" s="144" t="s">
        <v>9</v>
      </c>
      <c r="M92" s="136" t="s">
        <v>9</v>
      </c>
    </row>
    <row r="93" spans="1:13" s="41" customFormat="1" ht="32.25" x14ac:dyDescent="0.25">
      <c r="A93" s="100" t="s">
        <v>106</v>
      </c>
      <c r="B93" s="23" t="s">
        <v>233</v>
      </c>
      <c r="C93" s="125"/>
      <c r="D93" s="49">
        <v>10000</v>
      </c>
      <c r="E93" s="49">
        <f>E95</f>
        <v>10000</v>
      </c>
      <c r="F93" s="38" t="s">
        <v>9</v>
      </c>
      <c r="G93" s="38" t="s">
        <v>9</v>
      </c>
      <c r="H93" s="49">
        <f>H94</f>
        <v>20000</v>
      </c>
      <c r="I93" s="49">
        <f>I94</f>
        <v>20000</v>
      </c>
      <c r="J93" s="38">
        <f t="shared" si="68"/>
        <v>0</v>
      </c>
      <c r="K93" s="38">
        <f t="shared" si="69"/>
        <v>100</v>
      </c>
      <c r="L93" s="144" t="s">
        <v>9</v>
      </c>
      <c r="M93" s="137" t="s">
        <v>9</v>
      </c>
    </row>
    <row r="94" spans="1:13" s="41" customFormat="1" x14ac:dyDescent="0.25">
      <c r="A94" s="100" t="s">
        <v>55</v>
      </c>
      <c r="B94" s="24" t="s">
        <v>297</v>
      </c>
      <c r="C94" s="125"/>
      <c r="D94" s="49"/>
      <c r="E94" s="49">
        <v>10000</v>
      </c>
      <c r="F94" s="38"/>
      <c r="G94" s="38"/>
      <c r="H94" s="49">
        <v>20000</v>
      </c>
      <c r="I94" s="49">
        <v>20000</v>
      </c>
      <c r="J94" s="38"/>
      <c r="K94" s="38"/>
      <c r="L94" s="144" t="s">
        <v>9</v>
      </c>
      <c r="M94" s="137" t="s">
        <v>9</v>
      </c>
    </row>
    <row r="95" spans="1:13" s="40" customFormat="1" ht="32.25" x14ac:dyDescent="0.25">
      <c r="A95" s="100" t="s">
        <v>234</v>
      </c>
      <c r="B95" s="23" t="s">
        <v>235</v>
      </c>
      <c r="C95" s="126"/>
      <c r="D95" s="48">
        <f>D96</f>
        <v>10000</v>
      </c>
      <c r="E95" s="48">
        <f>E96</f>
        <v>10000</v>
      </c>
      <c r="F95" s="37">
        <f t="shared" ref="F95" si="72">E95-D95</f>
        <v>0</v>
      </c>
      <c r="G95" s="37">
        <f t="shared" ref="G95" si="73">E95/D95*100</f>
        <v>100</v>
      </c>
      <c r="H95" s="48">
        <f>H96</f>
        <v>0</v>
      </c>
      <c r="I95" s="48">
        <f>I96</f>
        <v>0</v>
      </c>
      <c r="J95" s="37">
        <f t="shared" ref="J95" si="74">I95-H95</f>
        <v>0</v>
      </c>
      <c r="K95" s="37" t="s">
        <v>9</v>
      </c>
      <c r="L95" s="144" t="s">
        <v>9</v>
      </c>
      <c r="M95" s="136" t="s">
        <v>9</v>
      </c>
    </row>
    <row r="96" spans="1:13" s="40" customFormat="1" ht="32.25" x14ac:dyDescent="0.25">
      <c r="A96" s="100" t="s">
        <v>106</v>
      </c>
      <c r="B96" s="23" t="s">
        <v>236</v>
      </c>
      <c r="C96" s="126"/>
      <c r="D96" s="48">
        <v>10000</v>
      </c>
      <c r="E96" s="48">
        <v>10000</v>
      </c>
      <c r="F96" s="37">
        <f t="shared" ref="F96" si="75">E96-D96</f>
        <v>0</v>
      </c>
      <c r="G96" s="37">
        <f t="shared" ref="G96" si="76">E96/D96*100</f>
        <v>100</v>
      </c>
      <c r="H96" s="48">
        <f>H97</f>
        <v>0</v>
      </c>
      <c r="I96" s="48">
        <f>I97</f>
        <v>0</v>
      </c>
      <c r="J96" s="37">
        <f t="shared" ref="J96" si="77">I96-H96</f>
        <v>0</v>
      </c>
      <c r="K96" s="37" t="s">
        <v>9</v>
      </c>
      <c r="L96" s="144" t="s">
        <v>9</v>
      </c>
      <c r="M96" s="136" t="s">
        <v>9</v>
      </c>
    </row>
    <row r="97" spans="1:13" s="40" customFormat="1" x14ac:dyDescent="0.25">
      <c r="A97" s="80" t="s">
        <v>55</v>
      </c>
      <c r="B97" s="24" t="s">
        <v>296</v>
      </c>
      <c r="C97" s="126"/>
      <c r="D97" s="48"/>
      <c r="E97" s="48">
        <v>10000</v>
      </c>
      <c r="F97" s="37"/>
      <c r="G97" s="37"/>
      <c r="H97" s="48"/>
      <c r="I97" s="48"/>
      <c r="J97" s="37"/>
      <c r="K97" s="37"/>
      <c r="L97" s="144" t="s">
        <v>9</v>
      </c>
      <c r="M97" s="136" t="s">
        <v>9</v>
      </c>
    </row>
    <row r="98" spans="1:13" x14ac:dyDescent="0.25">
      <c r="A98" s="99" t="s">
        <v>20</v>
      </c>
      <c r="B98" s="22" t="s">
        <v>159</v>
      </c>
      <c r="C98" s="117">
        <v>18000</v>
      </c>
      <c r="D98" s="47">
        <f t="shared" ref="D98:E98" si="78">D100</f>
        <v>122574</v>
      </c>
      <c r="E98" s="47">
        <f t="shared" si="78"/>
        <v>122574</v>
      </c>
      <c r="F98" s="35">
        <f>E98-D98</f>
        <v>0</v>
      </c>
      <c r="G98" s="35">
        <f>E98/D98*100</f>
        <v>100</v>
      </c>
      <c r="H98" s="47">
        <f t="shared" ref="H98" si="79">H100</f>
        <v>122574</v>
      </c>
      <c r="I98" s="94">
        <f t="shared" ref="I98" si="80">I100</f>
        <v>122573.7</v>
      </c>
      <c r="J98" s="35">
        <f t="shared" si="62"/>
        <v>-0.30000000000291038</v>
      </c>
      <c r="K98" s="35">
        <f t="shared" si="52"/>
        <v>99.999755249889859</v>
      </c>
      <c r="L98" s="134">
        <f t="shared" si="53"/>
        <v>104573.7</v>
      </c>
      <c r="M98" s="132">
        <f>I98/C98*100</f>
        <v>680.96499999999992</v>
      </c>
    </row>
    <row r="99" spans="1:13" s="40" customFormat="1" ht="32.25" x14ac:dyDescent="0.25">
      <c r="A99" s="100" t="s">
        <v>225</v>
      </c>
      <c r="B99" s="23" t="s">
        <v>237</v>
      </c>
      <c r="C99" s="126"/>
      <c r="D99" s="48">
        <f>D100</f>
        <v>122574</v>
      </c>
      <c r="E99" s="48">
        <f>E100</f>
        <v>122574</v>
      </c>
      <c r="F99" s="37">
        <f>E99-D99</f>
        <v>0</v>
      </c>
      <c r="G99" s="37">
        <f>E99/D99*100</f>
        <v>100</v>
      </c>
      <c r="H99" s="48">
        <f t="shared" ref="H99:I100" si="81">H100</f>
        <v>122574</v>
      </c>
      <c r="I99" s="48">
        <f t="shared" si="81"/>
        <v>122573.7</v>
      </c>
      <c r="J99" s="37">
        <f t="shared" ref="J99" si="82">I99-H99</f>
        <v>-0.30000000000291038</v>
      </c>
      <c r="K99" s="37">
        <f t="shared" ref="K99" si="83">I99/H99*100</f>
        <v>99.999755249889859</v>
      </c>
      <c r="L99" s="144" t="s">
        <v>9</v>
      </c>
      <c r="M99" s="136" t="s">
        <v>9</v>
      </c>
    </row>
    <row r="100" spans="1:13" ht="32.25" x14ac:dyDescent="0.25">
      <c r="A100" s="100" t="s">
        <v>21</v>
      </c>
      <c r="B100" s="23" t="s">
        <v>238</v>
      </c>
      <c r="C100" s="126"/>
      <c r="D100" s="48">
        <f>D101</f>
        <v>122574</v>
      </c>
      <c r="E100" s="48">
        <f>E101</f>
        <v>122574</v>
      </c>
      <c r="F100" s="37">
        <f>E100-D100</f>
        <v>0</v>
      </c>
      <c r="G100" s="37">
        <f>E100/D100*100</f>
        <v>100</v>
      </c>
      <c r="H100" s="48">
        <f t="shared" si="81"/>
        <v>122574</v>
      </c>
      <c r="I100" s="93">
        <f t="shared" si="81"/>
        <v>122573.7</v>
      </c>
      <c r="J100" s="37">
        <f t="shared" si="62"/>
        <v>-0.30000000000291038</v>
      </c>
      <c r="K100" s="37">
        <f t="shared" si="52"/>
        <v>99.999755249889859</v>
      </c>
      <c r="L100" s="144" t="s">
        <v>9</v>
      </c>
      <c r="M100" s="136" t="s">
        <v>9</v>
      </c>
    </row>
    <row r="101" spans="1:13" ht="21.75" x14ac:dyDescent="0.25">
      <c r="A101" s="100" t="s">
        <v>53</v>
      </c>
      <c r="B101" s="23" t="s">
        <v>239</v>
      </c>
      <c r="C101" s="126"/>
      <c r="D101" s="48">
        <v>122574</v>
      </c>
      <c r="E101" s="48">
        <f>SUM(E102:E102)</f>
        <v>122574</v>
      </c>
      <c r="F101" s="37">
        <f>E101-D101</f>
        <v>0</v>
      </c>
      <c r="G101" s="37">
        <f>E101/D101*100</f>
        <v>100</v>
      </c>
      <c r="H101" s="48">
        <f>SUM(H102:H102)</f>
        <v>122574</v>
      </c>
      <c r="I101" s="48">
        <f>SUM(I102:I102)</f>
        <v>122573.7</v>
      </c>
      <c r="J101" s="37">
        <f t="shared" si="62"/>
        <v>-0.30000000000291038</v>
      </c>
      <c r="K101" s="37">
        <f t="shared" si="52"/>
        <v>99.999755249889859</v>
      </c>
      <c r="L101" s="144" t="s">
        <v>9</v>
      </c>
      <c r="M101" s="136" t="s">
        <v>9</v>
      </c>
    </row>
    <row r="102" spans="1:13" s="41" customFormat="1" ht="19.5" x14ac:dyDescent="0.25">
      <c r="A102" s="80" t="s">
        <v>18</v>
      </c>
      <c r="B102" s="24" t="s">
        <v>298</v>
      </c>
      <c r="C102" s="125"/>
      <c r="D102" s="49"/>
      <c r="E102" s="49">
        <v>122574</v>
      </c>
      <c r="F102" s="38" t="s">
        <v>9</v>
      </c>
      <c r="G102" s="38" t="s">
        <v>9</v>
      </c>
      <c r="H102" s="49">
        <v>122574</v>
      </c>
      <c r="I102" s="92">
        <v>122573.7</v>
      </c>
      <c r="J102" s="38">
        <f t="shared" ref="J102:J108" si="84">I102-H102</f>
        <v>-0.30000000000291038</v>
      </c>
      <c r="K102" s="38">
        <f t="shared" ref="K102:K108" si="85">I102/H102*100</f>
        <v>99.999755249889859</v>
      </c>
      <c r="L102" s="144" t="s">
        <v>9</v>
      </c>
      <c r="M102" s="137" t="s">
        <v>9</v>
      </c>
    </row>
    <row r="103" spans="1:13" s="41" customFormat="1" x14ac:dyDescent="0.25">
      <c r="A103" s="57" t="s">
        <v>240</v>
      </c>
      <c r="B103" s="22" t="s">
        <v>241</v>
      </c>
      <c r="C103" s="125"/>
      <c r="D103" s="48">
        <f t="shared" ref="D103:E106" si="86">D104</f>
        <v>687900</v>
      </c>
      <c r="E103" s="48">
        <f t="shared" si="86"/>
        <v>687900</v>
      </c>
      <c r="F103" s="38"/>
      <c r="G103" s="38"/>
      <c r="H103" s="49">
        <f t="shared" ref="H103:I107" si="87">H104</f>
        <v>687900</v>
      </c>
      <c r="I103" s="92">
        <f t="shared" si="87"/>
        <v>687900</v>
      </c>
      <c r="J103" s="38">
        <f t="shared" si="84"/>
        <v>0</v>
      </c>
      <c r="K103" s="38">
        <f t="shared" si="85"/>
        <v>100</v>
      </c>
      <c r="L103" s="144" t="s">
        <v>9</v>
      </c>
      <c r="M103" s="137" t="s">
        <v>9</v>
      </c>
    </row>
    <row r="104" spans="1:13" s="41" customFormat="1" x14ac:dyDescent="0.25">
      <c r="A104" s="100" t="s">
        <v>242</v>
      </c>
      <c r="B104" s="23" t="s">
        <v>243</v>
      </c>
      <c r="C104" s="125"/>
      <c r="D104" s="48">
        <f t="shared" si="86"/>
        <v>687900</v>
      </c>
      <c r="E104" s="48">
        <f t="shared" si="86"/>
        <v>687900</v>
      </c>
      <c r="F104" s="38"/>
      <c r="G104" s="38"/>
      <c r="H104" s="49">
        <f t="shared" si="87"/>
        <v>687900</v>
      </c>
      <c r="I104" s="92">
        <f t="shared" si="87"/>
        <v>687900</v>
      </c>
      <c r="J104" s="38">
        <f t="shared" si="84"/>
        <v>0</v>
      </c>
      <c r="K104" s="38">
        <f t="shared" si="85"/>
        <v>100</v>
      </c>
      <c r="L104" s="144" t="s">
        <v>9</v>
      </c>
      <c r="M104" s="137" t="s">
        <v>9</v>
      </c>
    </row>
    <row r="105" spans="1:13" s="41" customFormat="1" x14ac:dyDescent="0.25">
      <c r="A105" s="100" t="s">
        <v>244</v>
      </c>
      <c r="B105" s="23" t="s">
        <v>245</v>
      </c>
      <c r="C105" s="125"/>
      <c r="D105" s="48">
        <f t="shared" si="86"/>
        <v>687900</v>
      </c>
      <c r="E105" s="48">
        <f t="shared" si="86"/>
        <v>687900</v>
      </c>
      <c r="F105" s="38"/>
      <c r="G105" s="38"/>
      <c r="H105" s="49">
        <f t="shared" si="87"/>
        <v>687900</v>
      </c>
      <c r="I105" s="92">
        <f t="shared" si="87"/>
        <v>687900</v>
      </c>
      <c r="J105" s="38">
        <f t="shared" si="84"/>
        <v>0</v>
      </c>
      <c r="K105" s="38">
        <f t="shared" si="85"/>
        <v>100</v>
      </c>
      <c r="L105" s="144" t="s">
        <v>9</v>
      </c>
      <c r="M105" s="137" t="s">
        <v>9</v>
      </c>
    </row>
    <row r="106" spans="1:13" s="41" customFormat="1" ht="35.25" customHeight="1" x14ac:dyDescent="0.25">
      <c r="A106" s="100" t="s">
        <v>246</v>
      </c>
      <c r="B106" s="23" t="s">
        <v>247</v>
      </c>
      <c r="C106" s="125"/>
      <c r="D106" s="48">
        <f t="shared" si="86"/>
        <v>687900</v>
      </c>
      <c r="E106" s="48">
        <f t="shared" si="86"/>
        <v>687900</v>
      </c>
      <c r="F106" s="38"/>
      <c r="G106" s="38"/>
      <c r="H106" s="49">
        <f t="shared" si="87"/>
        <v>687900</v>
      </c>
      <c r="I106" s="92">
        <f t="shared" si="87"/>
        <v>687900</v>
      </c>
      <c r="J106" s="38">
        <f t="shared" si="84"/>
        <v>0</v>
      </c>
      <c r="K106" s="38">
        <f t="shared" si="85"/>
        <v>100</v>
      </c>
      <c r="L106" s="144" t="s">
        <v>9</v>
      </c>
      <c r="M106" s="137" t="s">
        <v>9</v>
      </c>
    </row>
    <row r="107" spans="1:13" s="41" customFormat="1" ht="21.75" x14ac:dyDescent="0.25">
      <c r="A107" s="100" t="s">
        <v>53</v>
      </c>
      <c r="B107" s="23" t="s">
        <v>248</v>
      </c>
      <c r="C107" s="125"/>
      <c r="D107" s="48">
        <v>687900</v>
      </c>
      <c r="E107" s="48">
        <f>E108</f>
        <v>687900</v>
      </c>
      <c r="F107" s="38"/>
      <c r="G107" s="38"/>
      <c r="H107" s="49">
        <f t="shared" si="87"/>
        <v>687900</v>
      </c>
      <c r="I107" s="92">
        <f t="shared" si="87"/>
        <v>687900</v>
      </c>
      <c r="J107" s="38">
        <f t="shared" si="84"/>
        <v>0</v>
      </c>
      <c r="K107" s="38">
        <f t="shared" si="85"/>
        <v>100</v>
      </c>
      <c r="L107" s="144" t="s">
        <v>9</v>
      </c>
      <c r="M107" s="137" t="s">
        <v>9</v>
      </c>
    </row>
    <row r="108" spans="1:13" s="41" customFormat="1" ht="19.5" x14ac:dyDescent="0.25">
      <c r="A108" s="98" t="s">
        <v>290</v>
      </c>
      <c r="B108" s="24" t="s">
        <v>299</v>
      </c>
      <c r="C108" s="125"/>
      <c r="D108" s="49"/>
      <c r="E108" s="49">
        <v>687900</v>
      </c>
      <c r="F108" s="38"/>
      <c r="G108" s="38"/>
      <c r="H108" s="49">
        <v>687900</v>
      </c>
      <c r="I108" s="92">
        <v>687900</v>
      </c>
      <c r="J108" s="38">
        <f t="shared" si="84"/>
        <v>0</v>
      </c>
      <c r="K108" s="38">
        <f t="shared" si="85"/>
        <v>100</v>
      </c>
      <c r="L108" s="144" t="s">
        <v>9</v>
      </c>
      <c r="M108" s="137" t="s">
        <v>9</v>
      </c>
    </row>
    <row r="109" spans="1:13" x14ac:dyDescent="0.25">
      <c r="A109" s="95" t="s">
        <v>19</v>
      </c>
      <c r="B109" s="22" t="s">
        <v>160</v>
      </c>
      <c r="C109" s="47">
        <f>C111+C119+C125</f>
        <v>2986858.6799999997</v>
      </c>
      <c r="D109" s="47">
        <f>D111+D119+D125</f>
        <v>3023653</v>
      </c>
      <c r="E109" s="47">
        <f>E111+E119+E125</f>
        <v>3023653</v>
      </c>
      <c r="F109" s="35">
        <f>E109-D109</f>
        <v>0</v>
      </c>
      <c r="G109" s="35">
        <f>E109/D109*100</f>
        <v>100</v>
      </c>
      <c r="H109" s="47">
        <f>H111+H119+H125</f>
        <v>3023653</v>
      </c>
      <c r="I109" s="47">
        <f>I111+I119+I125</f>
        <v>3023641.21</v>
      </c>
      <c r="J109" s="35">
        <f t="shared" si="62"/>
        <v>-11.790000000037253</v>
      </c>
      <c r="K109" s="35">
        <f t="shared" si="52"/>
        <v>99.999610074304158</v>
      </c>
      <c r="L109" s="134">
        <f t="shared" si="53"/>
        <v>36782.530000000261</v>
      </c>
      <c r="M109" s="132">
        <f>I109/C108:C109*100</f>
        <v>101.23147875211826</v>
      </c>
    </row>
    <row r="110" spans="1:13" s="42" customFormat="1" x14ac:dyDescent="0.25">
      <c r="A110" s="69" t="s">
        <v>86</v>
      </c>
      <c r="B110" s="70"/>
      <c r="C110" s="128"/>
      <c r="D110" s="71">
        <f>D109/D10*100</f>
        <v>26.716424318915905</v>
      </c>
      <c r="E110" s="71">
        <f>E109/E10*100</f>
        <v>26.716424318915905</v>
      </c>
      <c r="F110" s="71" t="s">
        <v>9</v>
      </c>
      <c r="G110" s="71" t="s">
        <v>9</v>
      </c>
      <c r="H110" s="71">
        <f>H109/H10*100</f>
        <v>26.716424318915905</v>
      </c>
      <c r="I110" s="71">
        <f>I109/I10*100</f>
        <v>26.71649959898582</v>
      </c>
      <c r="J110" s="71">
        <f>J109/J10*100</f>
        <v>15.509076558940521</v>
      </c>
      <c r="K110" s="71" t="s">
        <v>9</v>
      </c>
      <c r="L110" s="144" t="s">
        <v>9</v>
      </c>
      <c r="M110" s="141" t="s">
        <v>9</v>
      </c>
    </row>
    <row r="111" spans="1:13" s="42" customFormat="1" x14ac:dyDescent="0.25">
      <c r="A111" s="74" t="s">
        <v>94</v>
      </c>
      <c r="B111" s="22" t="s">
        <v>161</v>
      </c>
      <c r="C111" s="117">
        <v>247461</v>
      </c>
      <c r="D111" s="47">
        <f>D112</f>
        <v>275791</v>
      </c>
      <c r="E111" s="47">
        <f>E112</f>
        <v>275791</v>
      </c>
      <c r="F111" s="35">
        <f>E111-D111</f>
        <v>0</v>
      </c>
      <c r="G111" s="35">
        <f>E111/D111*100</f>
        <v>100</v>
      </c>
      <c r="H111" s="47">
        <f>H112</f>
        <v>275791</v>
      </c>
      <c r="I111" s="47">
        <f>I112</f>
        <v>275791</v>
      </c>
      <c r="J111" s="35">
        <f t="shared" ref="J111" si="88">I111-H111</f>
        <v>0</v>
      </c>
      <c r="K111" s="35">
        <f t="shared" ref="K111" si="89">I111/H111*100</f>
        <v>100</v>
      </c>
      <c r="L111" s="134">
        <f t="shared" si="53"/>
        <v>28330</v>
      </c>
      <c r="M111" s="132">
        <f>I111/C110:C111*100</f>
        <v>111.44826861606477</v>
      </c>
    </row>
    <row r="112" spans="1:13" s="76" customFormat="1" x14ac:dyDescent="0.25">
      <c r="A112" s="75" t="s">
        <v>107</v>
      </c>
      <c r="B112" s="23" t="s">
        <v>249</v>
      </c>
      <c r="C112" s="126"/>
      <c r="D112" s="48">
        <f>D113+D117</f>
        <v>275791</v>
      </c>
      <c r="E112" s="48">
        <f>E113+E117</f>
        <v>275791</v>
      </c>
      <c r="F112" s="37">
        <f>E112-D112</f>
        <v>0</v>
      </c>
      <c r="G112" s="37">
        <f>E112/D112*100</f>
        <v>100</v>
      </c>
      <c r="H112" s="48">
        <f>H113+H117</f>
        <v>275791</v>
      </c>
      <c r="I112" s="48">
        <f>I113+I117</f>
        <v>275791</v>
      </c>
      <c r="J112" s="37">
        <f t="shared" ref="J112:J113" si="90">I112-H112</f>
        <v>0</v>
      </c>
      <c r="K112" s="37">
        <f t="shared" ref="K112:K113" si="91">I112/H112*100</f>
        <v>100</v>
      </c>
      <c r="L112" s="144" t="s">
        <v>9</v>
      </c>
      <c r="M112" s="141" t="s">
        <v>9</v>
      </c>
    </row>
    <row r="113" spans="1:13" s="76" customFormat="1" ht="42.75" x14ac:dyDescent="0.25">
      <c r="A113" s="75" t="s">
        <v>108</v>
      </c>
      <c r="B113" s="23" t="s">
        <v>249</v>
      </c>
      <c r="C113" s="126"/>
      <c r="D113" s="48">
        <f>D115</f>
        <v>184000</v>
      </c>
      <c r="E113" s="48">
        <f>E115</f>
        <v>184000</v>
      </c>
      <c r="F113" s="37">
        <f t="shared" ref="F113:F115" si="92">E113-D113</f>
        <v>0</v>
      </c>
      <c r="G113" s="37">
        <f t="shared" ref="G113:G115" si="93">E113/D113*100</f>
        <v>100</v>
      </c>
      <c r="H113" s="48">
        <f t="shared" ref="H113:I113" si="94">H115</f>
        <v>184000</v>
      </c>
      <c r="I113" s="48">
        <f t="shared" si="94"/>
        <v>184000</v>
      </c>
      <c r="J113" s="37">
        <f t="shared" si="90"/>
        <v>0</v>
      </c>
      <c r="K113" s="37">
        <f t="shared" si="91"/>
        <v>100</v>
      </c>
      <c r="L113" s="144" t="s">
        <v>9</v>
      </c>
      <c r="M113" s="141" t="s">
        <v>9</v>
      </c>
    </row>
    <row r="114" spans="1:13" s="76" customFormat="1" ht="42.75" x14ac:dyDescent="0.25">
      <c r="A114" s="75" t="s">
        <v>250</v>
      </c>
      <c r="B114" s="23" t="s">
        <v>251</v>
      </c>
      <c r="C114" s="126"/>
      <c r="D114" s="48">
        <f>D115</f>
        <v>184000</v>
      </c>
      <c r="E114" s="48">
        <f>E115</f>
        <v>184000</v>
      </c>
      <c r="F114" s="37"/>
      <c r="G114" s="37"/>
      <c r="H114" s="48">
        <f>H115</f>
        <v>184000</v>
      </c>
      <c r="I114" s="48">
        <f>I115</f>
        <v>184000</v>
      </c>
      <c r="J114" s="37"/>
      <c r="K114" s="37"/>
      <c r="L114" s="144" t="s">
        <v>9</v>
      </c>
      <c r="M114" s="141" t="s">
        <v>9</v>
      </c>
    </row>
    <row r="115" spans="1:13" s="76" customFormat="1" ht="32.25" x14ac:dyDescent="0.25">
      <c r="A115" s="75" t="s">
        <v>109</v>
      </c>
      <c r="B115" s="23" t="s">
        <v>252</v>
      </c>
      <c r="C115" s="126"/>
      <c r="D115" s="48">
        <v>184000</v>
      </c>
      <c r="E115" s="48">
        <f>E116</f>
        <v>184000</v>
      </c>
      <c r="F115" s="37">
        <f t="shared" si="92"/>
        <v>0</v>
      </c>
      <c r="G115" s="37">
        <f t="shared" si="93"/>
        <v>100</v>
      </c>
      <c r="H115" s="48">
        <f>H116</f>
        <v>184000</v>
      </c>
      <c r="I115" s="48">
        <f>I116</f>
        <v>184000</v>
      </c>
      <c r="J115" s="37">
        <f t="shared" ref="J115" si="95">I115-H115</f>
        <v>0</v>
      </c>
      <c r="K115" s="37">
        <f t="shared" ref="K115" si="96">I115/H115*100</f>
        <v>100</v>
      </c>
      <c r="L115" s="144" t="s">
        <v>9</v>
      </c>
      <c r="M115" s="141" t="s">
        <v>9</v>
      </c>
    </row>
    <row r="116" spans="1:13" s="76" customFormat="1" ht="19.5" x14ac:dyDescent="0.25">
      <c r="A116" s="77" t="s">
        <v>16</v>
      </c>
      <c r="B116" s="24" t="s">
        <v>313</v>
      </c>
      <c r="C116" s="126"/>
      <c r="D116" s="48"/>
      <c r="E116" s="48">
        <v>184000</v>
      </c>
      <c r="F116" s="37"/>
      <c r="G116" s="37"/>
      <c r="H116" s="48">
        <v>184000</v>
      </c>
      <c r="I116" s="48">
        <v>184000</v>
      </c>
      <c r="J116" s="37"/>
      <c r="K116" s="37"/>
      <c r="L116" s="144" t="s">
        <v>9</v>
      </c>
      <c r="M116" s="141" t="s">
        <v>9</v>
      </c>
    </row>
    <row r="117" spans="1:13" s="76" customFormat="1" ht="32.25" x14ac:dyDescent="0.25">
      <c r="A117" s="75" t="s">
        <v>109</v>
      </c>
      <c r="B117" s="23" t="s">
        <v>253</v>
      </c>
      <c r="C117" s="126"/>
      <c r="D117" s="48">
        <v>91791</v>
      </c>
      <c r="E117" s="48">
        <f>E118</f>
        <v>91791</v>
      </c>
      <c r="F117" s="37"/>
      <c r="G117" s="37"/>
      <c r="H117" s="48">
        <f>H118</f>
        <v>91791</v>
      </c>
      <c r="I117" s="48">
        <f>I118</f>
        <v>91791</v>
      </c>
      <c r="J117" s="37"/>
      <c r="K117" s="37"/>
      <c r="L117" s="144" t="s">
        <v>9</v>
      </c>
      <c r="M117" s="141" t="s">
        <v>9</v>
      </c>
    </row>
    <row r="118" spans="1:13" s="76" customFormat="1" x14ac:dyDescent="0.25">
      <c r="A118" s="77" t="s">
        <v>54</v>
      </c>
      <c r="B118" s="24" t="s">
        <v>300</v>
      </c>
      <c r="C118" s="126"/>
      <c r="D118" s="48"/>
      <c r="E118" s="48">
        <v>91791</v>
      </c>
      <c r="F118" s="37"/>
      <c r="G118" s="37"/>
      <c r="H118" s="48">
        <v>91791</v>
      </c>
      <c r="I118" s="48">
        <v>91791</v>
      </c>
      <c r="J118" s="37"/>
      <c r="K118" s="37"/>
      <c r="L118" s="144" t="s">
        <v>9</v>
      </c>
      <c r="M118" s="141" t="s">
        <v>9</v>
      </c>
    </row>
    <row r="119" spans="1:13" s="87" customFormat="1" x14ac:dyDescent="0.25">
      <c r="A119" s="74" t="s">
        <v>167</v>
      </c>
      <c r="B119" s="25" t="s">
        <v>168</v>
      </c>
      <c r="C119" s="118">
        <v>273089.24</v>
      </c>
      <c r="D119" s="47">
        <f t="shared" ref="D119:E120" si="97">D120</f>
        <v>1309923</v>
      </c>
      <c r="E119" s="47">
        <f t="shared" si="97"/>
        <v>1309923</v>
      </c>
      <c r="F119" s="35">
        <f t="shared" ref="F119:F122" si="98">E119-D119</f>
        <v>0</v>
      </c>
      <c r="G119" s="35">
        <f t="shared" ref="G119:G122" si="99">E119/D119*100</f>
        <v>100</v>
      </c>
      <c r="H119" s="47">
        <f t="shared" ref="H119:I120" si="100">H120</f>
        <v>1309923</v>
      </c>
      <c r="I119" s="47">
        <f t="shared" si="100"/>
        <v>1309915.33</v>
      </c>
      <c r="J119" s="35">
        <f t="shared" ref="J119:J124" si="101">I119-H119</f>
        <v>-7.6699999999254942</v>
      </c>
      <c r="K119" s="35">
        <f t="shared" ref="K119:K124" si="102">I119/H119*100</f>
        <v>99.999414469400122</v>
      </c>
      <c r="L119" s="134">
        <f t="shared" si="53"/>
        <v>1036826.0900000001</v>
      </c>
      <c r="M119" s="133">
        <f>I119/C119*100</f>
        <v>479.665668995234</v>
      </c>
    </row>
    <row r="120" spans="1:13" s="87" customFormat="1" ht="21.75" x14ac:dyDescent="0.25">
      <c r="A120" s="74" t="s">
        <v>169</v>
      </c>
      <c r="B120" s="25" t="s">
        <v>254</v>
      </c>
      <c r="C120" s="118"/>
      <c r="D120" s="47">
        <f t="shared" si="97"/>
        <v>1309923</v>
      </c>
      <c r="E120" s="47">
        <f t="shared" si="97"/>
        <v>1309923</v>
      </c>
      <c r="F120" s="35">
        <f t="shared" si="98"/>
        <v>0</v>
      </c>
      <c r="G120" s="35">
        <f t="shared" si="99"/>
        <v>100</v>
      </c>
      <c r="H120" s="47">
        <f t="shared" si="100"/>
        <v>1309923</v>
      </c>
      <c r="I120" s="47">
        <f t="shared" si="100"/>
        <v>1309915.33</v>
      </c>
      <c r="J120" s="35">
        <f t="shared" si="101"/>
        <v>-7.6699999999254942</v>
      </c>
      <c r="K120" s="35">
        <f t="shared" si="102"/>
        <v>99.999414469400122</v>
      </c>
      <c r="L120" s="145" t="s">
        <v>9</v>
      </c>
      <c r="M120" s="140" t="s">
        <v>9</v>
      </c>
    </row>
    <row r="121" spans="1:13" s="76" customFormat="1" ht="32.25" x14ac:dyDescent="0.25">
      <c r="A121" s="75" t="s">
        <v>255</v>
      </c>
      <c r="B121" s="26" t="s">
        <v>256</v>
      </c>
      <c r="C121" s="124"/>
      <c r="D121" s="48">
        <f>D122</f>
        <v>1309923</v>
      </c>
      <c r="E121" s="48">
        <f>E122</f>
        <v>1309923</v>
      </c>
      <c r="F121" s="37">
        <f t="shared" si="98"/>
        <v>0</v>
      </c>
      <c r="G121" s="37">
        <f t="shared" si="99"/>
        <v>100</v>
      </c>
      <c r="H121" s="48">
        <f>H122</f>
        <v>1309923</v>
      </c>
      <c r="I121" s="48">
        <f>I122</f>
        <v>1309915.33</v>
      </c>
      <c r="J121" s="37">
        <f t="shared" si="101"/>
        <v>-7.6699999999254942</v>
      </c>
      <c r="K121" s="37">
        <f t="shared" si="102"/>
        <v>99.999414469400122</v>
      </c>
      <c r="L121" s="145" t="s">
        <v>9</v>
      </c>
      <c r="M121" s="141" t="s">
        <v>9</v>
      </c>
    </row>
    <row r="122" spans="1:13" s="76" customFormat="1" ht="21.75" x14ac:dyDescent="0.25">
      <c r="A122" s="75" t="s">
        <v>53</v>
      </c>
      <c r="B122" s="26" t="s">
        <v>257</v>
      </c>
      <c r="C122" s="124"/>
      <c r="D122" s="48">
        <v>1309923</v>
      </c>
      <c r="E122" s="48">
        <f>SUM(E123:E124)</f>
        <v>1309923</v>
      </c>
      <c r="F122" s="37">
        <f t="shared" si="98"/>
        <v>0</v>
      </c>
      <c r="G122" s="37">
        <f t="shared" si="99"/>
        <v>100</v>
      </c>
      <c r="H122" s="48">
        <f>H123+H124</f>
        <v>1309923</v>
      </c>
      <c r="I122" s="48">
        <f>I123+I124</f>
        <v>1309915.33</v>
      </c>
      <c r="J122" s="37">
        <f t="shared" si="101"/>
        <v>-7.6699999999254942</v>
      </c>
      <c r="K122" s="37">
        <f t="shared" si="102"/>
        <v>99.999414469400122</v>
      </c>
      <c r="L122" s="145" t="s">
        <v>9</v>
      </c>
      <c r="M122" s="141" t="s">
        <v>9</v>
      </c>
    </row>
    <row r="123" spans="1:13" s="78" customFormat="1" x14ac:dyDescent="0.25">
      <c r="A123" s="77" t="s">
        <v>15</v>
      </c>
      <c r="B123" s="27" t="s">
        <v>301</v>
      </c>
      <c r="C123" s="130"/>
      <c r="D123" s="49"/>
      <c r="E123" s="49">
        <v>308873</v>
      </c>
      <c r="F123" s="38" t="s">
        <v>9</v>
      </c>
      <c r="G123" s="38" t="s">
        <v>9</v>
      </c>
      <c r="H123" s="49">
        <v>308873</v>
      </c>
      <c r="I123" s="49">
        <v>308872.89</v>
      </c>
      <c r="J123" s="38">
        <f t="shared" si="101"/>
        <v>-0.10999999998603016</v>
      </c>
      <c r="K123" s="38">
        <f t="shared" si="102"/>
        <v>99.999964386657297</v>
      </c>
      <c r="L123" s="145" t="s">
        <v>9</v>
      </c>
      <c r="M123" s="142" t="s">
        <v>9</v>
      </c>
    </row>
    <row r="124" spans="1:13" s="78" customFormat="1" x14ac:dyDescent="0.25">
      <c r="A124" s="77" t="s">
        <v>54</v>
      </c>
      <c r="B124" s="27" t="s">
        <v>302</v>
      </c>
      <c r="C124" s="130"/>
      <c r="D124" s="49"/>
      <c r="E124" s="49">
        <v>1001050</v>
      </c>
      <c r="F124" s="38" t="s">
        <v>9</v>
      </c>
      <c r="G124" s="38" t="s">
        <v>9</v>
      </c>
      <c r="H124" s="49">
        <v>1001050</v>
      </c>
      <c r="I124" s="49">
        <v>1001042.44</v>
      </c>
      <c r="J124" s="38">
        <f t="shared" si="101"/>
        <v>-7.5600000000558794</v>
      </c>
      <c r="K124" s="38">
        <f t="shared" si="102"/>
        <v>99.999244792967374</v>
      </c>
      <c r="L124" s="145" t="s">
        <v>9</v>
      </c>
      <c r="M124" s="142" t="s">
        <v>9</v>
      </c>
    </row>
    <row r="125" spans="1:13" x14ac:dyDescent="0.25">
      <c r="A125" s="95" t="s">
        <v>22</v>
      </c>
      <c r="B125" s="22" t="s">
        <v>162</v>
      </c>
      <c r="C125" s="117">
        <v>2466308.44</v>
      </c>
      <c r="D125" s="47">
        <f>D126</f>
        <v>1437939</v>
      </c>
      <c r="E125" s="47">
        <f>E126</f>
        <v>1437939</v>
      </c>
      <c r="F125" s="35">
        <f>E125-D125</f>
        <v>0</v>
      </c>
      <c r="G125" s="35">
        <f>E125/D125*100</f>
        <v>100</v>
      </c>
      <c r="H125" s="47">
        <f>H126</f>
        <v>1437939</v>
      </c>
      <c r="I125" s="94">
        <f>I126</f>
        <v>1437934.88</v>
      </c>
      <c r="J125" s="35">
        <f t="shared" si="62"/>
        <v>-4.1200000001117587</v>
      </c>
      <c r="K125" s="35">
        <f t="shared" ref="K125:K137" si="103">I125/H125*100</f>
        <v>99.999713478805418</v>
      </c>
      <c r="L125" s="134">
        <f t="shared" si="53"/>
        <v>-1028373.56</v>
      </c>
      <c r="M125" s="133">
        <f>I125/C125*100</f>
        <v>58.303124486732891</v>
      </c>
    </row>
    <row r="126" spans="1:13" x14ac:dyDescent="0.25">
      <c r="A126" s="95" t="s">
        <v>22</v>
      </c>
      <c r="B126" s="22" t="s">
        <v>258</v>
      </c>
      <c r="C126" s="117"/>
      <c r="D126" s="47">
        <f>D127+D131+D135</f>
        <v>1437939</v>
      </c>
      <c r="E126" s="47">
        <f>E127+E131+E135</f>
        <v>1437939</v>
      </c>
      <c r="F126" s="35">
        <f>E126-D126</f>
        <v>0</v>
      </c>
      <c r="G126" s="35">
        <f>E126/D126*100</f>
        <v>100</v>
      </c>
      <c r="H126" s="47">
        <f>H127+H131+H135</f>
        <v>1437939</v>
      </c>
      <c r="I126" s="47">
        <f>I127+I131+I135</f>
        <v>1437934.88</v>
      </c>
      <c r="J126" s="35">
        <f t="shared" ref="J126" si="104">I126-H126</f>
        <v>-4.1200000001117587</v>
      </c>
      <c r="K126" s="35">
        <f t="shared" ref="K126" si="105">I126/H126*100</f>
        <v>99.999713478805418</v>
      </c>
      <c r="L126" s="145" t="s">
        <v>9</v>
      </c>
      <c r="M126" s="136" t="s">
        <v>9</v>
      </c>
    </row>
    <row r="127" spans="1:13" x14ac:dyDescent="0.25">
      <c r="A127" s="95" t="s">
        <v>23</v>
      </c>
      <c r="B127" s="22" t="s">
        <v>259</v>
      </c>
      <c r="C127" s="117"/>
      <c r="D127" s="47">
        <f>D129</f>
        <v>700000</v>
      </c>
      <c r="E127" s="47">
        <f>E129</f>
        <v>700000</v>
      </c>
      <c r="F127" s="35">
        <f>E127-D127</f>
        <v>0</v>
      </c>
      <c r="G127" s="35">
        <f>E127/D127*100</f>
        <v>100</v>
      </c>
      <c r="H127" s="47">
        <f>H129</f>
        <v>700000</v>
      </c>
      <c r="I127" s="94">
        <f>I129</f>
        <v>700000</v>
      </c>
      <c r="J127" s="35">
        <f t="shared" si="62"/>
        <v>0</v>
      </c>
      <c r="K127" s="35">
        <f t="shared" si="103"/>
        <v>100</v>
      </c>
      <c r="L127" s="145" t="s">
        <v>9</v>
      </c>
      <c r="M127" s="136" t="s">
        <v>9</v>
      </c>
    </row>
    <row r="128" spans="1:13" ht="21.75" x14ac:dyDescent="0.25">
      <c r="A128" s="96" t="s">
        <v>260</v>
      </c>
      <c r="B128" s="23" t="s">
        <v>261</v>
      </c>
      <c r="C128" s="117"/>
      <c r="D128" s="47">
        <v>700000</v>
      </c>
      <c r="E128" s="47">
        <f>E129</f>
        <v>700000</v>
      </c>
      <c r="F128" s="35">
        <f>E128-D128</f>
        <v>0</v>
      </c>
      <c r="G128" s="35">
        <f>E128/D128*100</f>
        <v>100</v>
      </c>
      <c r="H128" s="47">
        <f>H129</f>
        <v>700000</v>
      </c>
      <c r="I128" s="94">
        <f>I129</f>
        <v>700000</v>
      </c>
      <c r="J128" s="35">
        <f t="shared" si="62"/>
        <v>0</v>
      </c>
      <c r="K128" s="35">
        <f t="shared" si="103"/>
        <v>100</v>
      </c>
      <c r="L128" s="145" t="s">
        <v>9</v>
      </c>
      <c r="M128" s="136" t="s">
        <v>9</v>
      </c>
    </row>
    <row r="129" spans="1:13" ht="21.75" x14ac:dyDescent="0.25">
      <c r="A129" s="96" t="s">
        <v>53</v>
      </c>
      <c r="B129" s="23" t="s">
        <v>262</v>
      </c>
      <c r="C129" s="126"/>
      <c r="D129" s="48">
        <v>700000</v>
      </c>
      <c r="E129" s="48">
        <f>SUM(E130:E130)</f>
        <v>700000</v>
      </c>
      <c r="F129" s="37">
        <f>E129-D129</f>
        <v>0</v>
      </c>
      <c r="G129" s="37">
        <f>E129/D129*100</f>
        <v>100</v>
      </c>
      <c r="H129" s="48">
        <f>SUM(H130:H130)</f>
        <v>700000</v>
      </c>
      <c r="I129" s="48">
        <f>SUM(I130:I130)</f>
        <v>700000</v>
      </c>
      <c r="J129" s="37">
        <f t="shared" si="62"/>
        <v>0</v>
      </c>
      <c r="K129" s="37">
        <f t="shared" si="103"/>
        <v>100</v>
      </c>
      <c r="L129" s="145" t="s">
        <v>9</v>
      </c>
      <c r="M129" s="136" t="s">
        <v>9</v>
      </c>
    </row>
    <row r="130" spans="1:13" s="41" customFormat="1" x14ac:dyDescent="0.25">
      <c r="A130" s="97" t="s">
        <v>24</v>
      </c>
      <c r="B130" s="24" t="s">
        <v>163</v>
      </c>
      <c r="C130" s="125"/>
      <c r="D130" s="49"/>
      <c r="E130" s="49">
        <v>700000</v>
      </c>
      <c r="F130" s="38" t="s">
        <v>9</v>
      </c>
      <c r="G130" s="38" t="s">
        <v>9</v>
      </c>
      <c r="H130" s="49">
        <v>700000</v>
      </c>
      <c r="I130" s="92">
        <v>700000</v>
      </c>
      <c r="J130" s="38">
        <f t="shared" ref="J130" si="106">I130-H130</f>
        <v>0</v>
      </c>
      <c r="K130" s="38">
        <f t="shared" ref="K130" si="107">I130/H130*100</f>
        <v>100</v>
      </c>
      <c r="L130" s="145" t="s">
        <v>9</v>
      </c>
      <c r="M130" s="137" t="s">
        <v>9</v>
      </c>
    </row>
    <row r="131" spans="1:13" s="39" customFormat="1" ht="21.75" x14ac:dyDescent="0.25">
      <c r="A131" s="95" t="s">
        <v>263</v>
      </c>
      <c r="B131" s="22" t="s">
        <v>264</v>
      </c>
      <c r="C131" s="117"/>
      <c r="D131" s="47">
        <f>D133</f>
        <v>15103</v>
      </c>
      <c r="E131" s="47">
        <f>E133</f>
        <v>15103</v>
      </c>
      <c r="F131" s="35">
        <f>E131-D131</f>
        <v>0</v>
      </c>
      <c r="G131" s="35">
        <f>E131/D131*100</f>
        <v>100</v>
      </c>
      <c r="H131" s="47">
        <f>H133</f>
        <v>15103</v>
      </c>
      <c r="I131" s="94">
        <f>I133</f>
        <v>15103</v>
      </c>
      <c r="J131" s="35">
        <f t="shared" ref="J131:J135" si="108">I131-H131</f>
        <v>0</v>
      </c>
      <c r="K131" s="35">
        <f t="shared" ref="K131:K135" si="109">I131/H131*100</f>
        <v>100</v>
      </c>
      <c r="L131" s="145" t="s">
        <v>9</v>
      </c>
      <c r="M131" s="138" t="s">
        <v>9</v>
      </c>
    </row>
    <row r="132" spans="1:13" s="39" customFormat="1" ht="21.75" x14ac:dyDescent="0.25">
      <c r="A132" s="96" t="s">
        <v>265</v>
      </c>
      <c r="B132" s="23" t="s">
        <v>266</v>
      </c>
      <c r="C132" s="117"/>
      <c r="D132" s="47">
        <v>15103</v>
      </c>
      <c r="E132" s="47">
        <v>15103</v>
      </c>
      <c r="F132" s="35">
        <f>E132-D132</f>
        <v>0</v>
      </c>
      <c r="G132" s="35">
        <f>E132/D132*100</f>
        <v>100</v>
      </c>
      <c r="H132" s="47">
        <v>15103</v>
      </c>
      <c r="I132" s="94">
        <v>15103</v>
      </c>
      <c r="J132" s="35">
        <f t="shared" si="108"/>
        <v>0</v>
      </c>
      <c r="K132" s="35">
        <f t="shared" si="109"/>
        <v>100</v>
      </c>
      <c r="L132" s="145" t="s">
        <v>9</v>
      </c>
      <c r="M132" s="138" t="s">
        <v>9</v>
      </c>
    </row>
    <row r="133" spans="1:13" s="39" customFormat="1" ht="21.75" x14ac:dyDescent="0.25">
      <c r="A133" s="96" t="s">
        <v>53</v>
      </c>
      <c r="B133" s="23" t="s">
        <v>267</v>
      </c>
      <c r="C133" s="126"/>
      <c r="D133" s="48">
        <v>15103</v>
      </c>
      <c r="E133" s="48">
        <f>E134</f>
        <v>15103</v>
      </c>
      <c r="F133" s="37">
        <f>E133-D133</f>
        <v>0</v>
      </c>
      <c r="G133" s="37">
        <f>E133/D133*100</f>
        <v>100</v>
      </c>
      <c r="H133" s="48">
        <f>H134</f>
        <v>15103</v>
      </c>
      <c r="I133" s="48">
        <f>I134</f>
        <v>15103</v>
      </c>
      <c r="J133" s="37">
        <f t="shared" si="108"/>
        <v>0</v>
      </c>
      <c r="K133" s="37">
        <f t="shared" si="109"/>
        <v>100</v>
      </c>
      <c r="L133" s="145" t="s">
        <v>9</v>
      </c>
      <c r="M133" s="138" t="s">
        <v>9</v>
      </c>
    </row>
    <row r="134" spans="1:13" s="79" customFormat="1" x14ac:dyDescent="0.25">
      <c r="A134" s="97" t="s">
        <v>54</v>
      </c>
      <c r="B134" s="24" t="s">
        <v>303</v>
      </c>
      <c r="C134" s="125"/>
      <c r="D134" s="49"/>
      <c r="E134" s="49">
        <v>15103</v>
      </c>
      <c r="F134" s="38" t="s">
        <v>9</v>
      </c>
      <c r="G134" s="38" t="s">
        <v>9</v>
      </c>
      <c r="H134" s="49">
        <v>15103</v>
      </c>
      <c r="I134" s="92">
        <v>15103</v>
      </c>
      <c r="J134" s="38">
        <f t="shared" si="108"/>
        <v>0</v>
      </c>
      <c r="K134" s="38">
        <f t="shared" si="109"/>
        <v>100</v>
      </c>
      <c r="L134" s="145" t="s">
        <v>9</v>
      </c>
      <c r="M134" s="139" t="s">
        <v>9</v>
      </c>
    </row>
    <row r="135" spans="1:13" s="79" customFormat="1" ht="21.75" x14ac:dyDescent="0.25">
      <c r="A135" s="95" t="s">
        <v>95</v>
      </c>
      <c r="B135" s="22" t="s">
        <v>273</v>
      </c>
      <c r="C135" s="117"/>
      <c r="D135" s="47">
        <f>D136+D139</f>
        <v>722836</v>
      </c>
      <c r="E135" s="47">
        <f>E136+E139</f>
        <v>722836</v>
      </c>
      <c r="F135" s="37">
        <f>E135-D135</f>
        <v>0</v>
      </c>
      <c r="G135" s="37">
        <f>E135/D135*100</f>
        <v>100</v>
      </c>
      <c r="H135" s="47">
        <f>H136+H139</f>
        <v>722836</v>
      </c>
      <c r="I135" s="47">
        <f>I136+I139</f>
        <v>722831.87999999989</v>
      </c>
      <c r="J135" s="35">
        <f t="shared" si="108"/>
        <v>-4.1200000001117587</v>
      </c>
      <c r="K135" s="37">
        <f t="shared" si="109"/>
        <v>99.999430022854412</v>
      </c>
      <c r="L135" s="145" t="s">
        <v>9</v>
      </c>
      <c r="M135" s="138" t="s">
        <v>9</v>
      </c>
    </row>
    <row r="136" spans="1:13" ht="21.75" x14ac:dyDescent="0.25">
      <c r="A136" s="96" t="s">
        <v>274</v>
      </c>
      <c r="B136" s="23" t="s">
        <v>268</v>
      </c>
      <c r="C136" s="117"/>
      <c r="D136" s="48">
        <f>D137</f>
        <v>608136</v>
      </c>
      <c r="E136" s="48">
        <f>E137</f>
        <v>608136</v>
      </c>
      <c r="F136" s="37">
        <f>E136-D136</f>
        <v>0</v>
      </c>
      <c r="G136" s="37">
        <f>E136/D136*100</f>
        <v>100</v>
      </c>
      <c r="H136" s="48">
        <f>H137</f>
        <v>608136</v>
      </c>
      <c r="I136" s="93">
        <f>I137</f>
        <v>608135.19999999995</v>
      </c>
      <c r="J136" s="37">
        <f t="shared" si="62"/>
        <v>-0.80000000004656613</v>
      </c>
      <c r="K136" s="37">
        <f t="shared" si="103"/>
        <v>99.999868450478175</v>
      </c>
      <c r="L136" s="145" t="s">
        <v>9</v>
      </c>
      <c r="M136" s="136" t="s">
        <v>9</v>
      </c>
    </row>
    <row r="137" spans="1:13" ht="21.75" x14ac:dyDescent="0.25">
      <c r="A137" s="96" t="s">
        <v>53</v>
      </c>
      <c r="B137" s="23" t="s">
        <v>269</v>
      </c>
      <c r="C137" s="126"/>
      <c r="D137" s="48">
        <v>608136</v>
      </c>
      <c r="E137" s="48">
        <f>SUM(E138:E138)</f>
        <v>608136</v>
      </c>
      <c r="F137" s="37">
        <f>E137-D137</f>
        <v>0</v>
      </c>
      <c r="G137" s="37">
        <f>E137/D137*100</f>
        <v>100</v>
      </c>
      <c r="H137" s="48">
        <f>SUM(H138:H138)</f>
        <v>608136</v>
      </c>
      <c r="I137" s="48">
        <f>SUM(I138:I138)</f>
        <v>608135.19999999995</v>
      </c>
      <c r="J137" s="37">
        <f t="shared" si="62"/>
        <v>-0.80000000004656613</v>
      </c>
      <c r="K137" s="37">
        <f t="shared" si="103"/>
        <v>99.999868450478175</v>
      </c>
      <c r="L137" s="145" t="s">
        <v>9</v>
      </c>
      <c r="M137" s="136" t="s">
        <v>9</v>
      </c>
    </row>
    <row r="138" spans="1:13" s="41" customFormat="1" x14ac:dyDescent="0.25">
      <c r="A138" s="97" t="s">
        <v>54</v>
      </c>
      <c r="B138" s="24" t="s">
        <v>304</v>
      </c>
      <c r="C138" s="125"/>
      <c r="D138" s="49"/>
      <c r="E138" s="49">
        <v>608136</v>
      </c>
      <c r="F138" s="38" t="s">
        <v>9</v>
      </c>
      <c r="G138" s="38" t="s">
        <v>9</v>
      </c>
      <c r="H138" s="49">
        <v>608136</v>
      </c>
      <c r="I138" s="92">
        <v>608135.19999999995</v>
      </c>
      <c r="J138" s="38">
        <f t="shared" ref="J138:J141" si="110">I138-H138</f>
        <v>-0.80000000004656613</v>
      </c>
      <c r="K138" s="38">
        <f t="shared" ref="K138:K141" si="111">I138/H138*100</f>
        <v>99.999868450478175</v>
      </c>
      <c r="L138" s="145" t="s">
        <v>9</v>
      </c>
      <c r="M138" s="137" t="s">
        <v>9</v>
      </c>
    </row>
    <row r="139" spans="1:13" s="41" customFormat="1" ht="21.75" x14ac:dyDescent="0.25">
      <c r="A139" s="96" t="s">
        <v>270</v>
      </c>
      <c r="B139" s="23" t="s">
        <v>271</v>
      </c>
      <c r="C139" s="125"/>
      <c r="D139" s="49">
        <f>D140</f>
        <v>114700</v>
      </c>
      <c r="E139" s="49">
        <f>E140</f>
        <v>114700</v>
      </c>
      <c r="F139" s="37">
        <f>E139-D139</f>
        <v>0</v>
      </c>
      <c r="G139" s="37">
        <f>E139/D139*100</f>
        <v>100</v>
      </c>
      <c r="H139" s="49">
        <f>H140</f>
        <v>114700</v>
      </c>
      <c r="I139" s="92">
        <f>I140</f>
        <v>114696.68</v>
      </c>
      <c r="J139" s="38">
        <f t="shared" si="110"/>
        <v>-3.3200000000069849</v>
      </c>
      <c r="K139" s="38">
        <f t="shared" si="111"/>
        <v>99.997105492589355</v>
      </c>
      <c r="L139" s="145" t="s">
        <v>9</v>
      </c>
      <c r="M139" s="137" t="s">
        <v>9</v>
      </c>
    </row>
    <row r="140" spans="1:13" s="41" customFormat="1" ht="21.75" x14ac:dyDescent="0.25">
      <c r="A140" s="96" t="s">
        <v>53</v>
      </c>
      <c r="B140" s="23" t="s">
        <v>272</v>
      </c>
      <c r="C140" s="125"/>
      <c r="D140" s="49">
        <v>114700</v>
      </c>
      <c r="E140" s="49">
        <f>E141</f>
        <v>114700</v>
      </c>
      <c r="F140" s="37">
        <f>E140-D140</f>
        <v>0</v>
      </c>
      <c r="G140" s="37">
        <f>E140/D140*100</f>
        <v>100</v>
      </c>
      <c r="H140" s="49">
        <f>H141</f>
        <v>114700</v>
      </c>
      <c r="I140" s="92">
        <f>I141</f>
        <v>114696.68</v>
      </c>
      <c r="J140" s="38">
        <f t="shared" si="110"/>
        <v>-3.3200000000069849</v>
      </c>
      <c r="K140" s="38">
        <f t="shared" si="111"/>
        <v>99.997105492589355</v>
      </c>
      <c r="L140" s="145" t="s">
        <v>9</v>
      </c>
      <c r="M140" s="137" t="s">
        <v>9</v>
      </c>
    </row>
    <row r="141" spans="1:13" s="41" customFormat="1" x14ac:dyDescent="0.25">
      <c r="A141" s="97" t="s">
        <v>54</v>
      </c>
      <c r="B141" s="24" t="s">
        <v>305</v>
      </c>
      <c r="C141" s="125"/>
      <c r="D141" s="49"/>
      <c r="E141" s="49">
        <v>114700</v>
      </c>
      <c r="F141" s="38"/>
      <c r="G141" s="38"/>
      <c r="H141" s="49">
        <v>114700</v>
      </c>
      <c r="I141" s="92">
        <v>114696.68</v>
      </c>
      <c r="J141" s="38">
        <f t="shared" si="110"/>
        <v>-3.3200000000069849</v>
      </c>
      <c r="K141" s="38">
        <f t="shared" si="111"/>
        <v>99.997105492589355</v>
      </c>
      <c r="L141" s="145" t="s">
        <v>9</v>
      </c>
      <c r="M141" s="137" t="s">
        <v>9</v>
      </c>
    </row>
    <row r="142" spans="1:13" x14ac:dyDescent="0.25">
      <c r="A142" s="95" t="s">
        <v>96</v>
      </c>
      <c r="B142" s="22" t="s">
        <v>164</v>
      </c>
      <c r="C142" s="117">
        <v>60760</v>
      </c>
      <c r="D142" s="36">
        <f>D144</f>
        <v>66067</v>
      </c>
      <c r="E142" s="36">
        <f>E144</f>
        <v>66067</v>
      </c>
      <c r="F142" s="35">
        <f>E142-D142</f>
        <v>0</v>
      </c>
      <c r="G142" s="35">
        <f>E142/D142*100</f>
        <v>100</v>
      </c>
      <c r="H142" s="36">
        <f>H144</f>
        <v>66067</v>
      </c>
      <c r="I142" s="36">
        <f>I144</f>
        <v>66067</v>
      </c>
      <c r="J142" s="35">
        <f t="shared" ref="J142:J146" si="112">I142-H142</f>
        <v>0</v>
      </c>
      <c r="K142" s="35">
        <f t="shared" ref="K142:K146" si="113">I142/H142*100</f>
        <v>100</v>
      </c>
      <c r="L142" s="134">
        <f t="shared" ref="L142" si="114">I142-C141:C142</f>
        <v>5307</v>
      </c>
      <c r="M142" s="132">
        <f>I142/C142*100</f>
        <v>108.73436471362739</v>
      </c>
    </row>
    <row r="143" spans="1:13" s="42" customFormat="1" x14ac:dyDescent="0.25">
      <c r="A143" s="69" t="s">
        <v>86</v>
      </c>
      <c r="B143" s="70"/>
      <c r="C143" s="128"/>
      <c r="D143" s="68">
        <f>D142/D10*100</f>
        <v>0.58375547904399638</v>
      </c>
      <c r="E143" s="68">
        <f>E142/E10*100</f>
        <v>0.58375547904399638</v>
      </c>
      <c r="F143" s="68" t="s">
        <v>9</v>
      </c>
      <c r="G143" s="68" t="s">
        <v>9</v>
      </c>
      <c r="H143" s="68">
        <f>H142/H10*100</f>
        <v>0.58375547904399638</v>
      </c>
      <c r="I143" s="68">
        <f>I142/I10*100</f>
        <v>0.58375940014595717</v>
      </c>
      <c r="J143" s="68">
        <f>J142/J10*100</f>
        <v>0</v>
      </c>
      <c r="K143" s="68" t="s">
        <v>9</v>
      </c>
      <c r="L143" s="144" t="s">
        <v>9</v>
      </c>
      <c r="M143" s="141" t="s">
        <v>9</v>
      </c>
    </row>
    <row r="144" spans="1:13" s="39" customFormat="1" x14ac:dyDescent="0.25">
      <c r="A144" s="95" t="s">
        <v>110</v>
      </c>
      <c r="B144" s="22" t="s">
        <v>165</v>
      </c>
      <c r="C144" s="117"/>
      <c r="D144" s="36">
        <f t="shared" ref="D144:E145" si="115">D145</f>
        <v>66067</v>
      </c>
      <c r="E144" s="36">
        <f>E145</f>
        <v>66067</v>
      </c>
      <c r="F144" s="35">
        <f t="shared" ref="F144:F146" si="116">E144-D144</f>
        <v>0</v>
      </c>
      <c r="G144" s="35">
        <f t="shared" ref="G144:G146" si="117">E144/D144*100</f>
        <v>100</v>
      </c>
      <c r="H144" s="36">
        <f t="shared" ref="H144:I145" si="118">H145</f>
        <v>66067</v>
      </c>
      <c r="I144" s="94">
        <f t="shared" si="118"/>
        <v>66067</v>
      </c>
      <c r="J144" s="35">
        <f t="shared" si="112"/>
        <v>0</v>
      </c>
      <c r="K144" s="35">
        <f t="shared" si="113"/>
        <v>100</v>
      </c>
      <c r="L144" s="145" t="s">
        <v>9</v>
      </c>
      <c r="M144" s="138" t="s">
        <v>9</v>
      </c>
    </row>
    <row r="145" spans="1:13" ht="74.25" x14ac:dyDescent="0.25">
      <c r="A145" s="96" t="s">
        <v>111</v>
      </c>
      <c r="B145" s="23" t="s">
        <v>275</v>
      </c>
      <c r="C145" s="126"/>
      <c r="D145" s="45">
        <f t="shared" si="115"/>
        <v>66067</v>
      </c>
      <c r="E145" s="45">
        <f t="shared" si="115"/>
        <v>66067</v>
      </c>
      <c r="F145" s="37">
        <f t="shared" si="116"/>
        <v>0</v>
      </c>
      <c r="G145" s="37">
        <f t="shared" si="117"/>
        <v>100</v>
      </c>
      <c r="H145" s="45">
        <f t="shared" si="118"/>
        <v>66067</v>
      </c>
      <c r="I145" s="93">
        <f t="shared" si="118"/>
        <v>66067</v>
      </c>
      <c r="J145" s="37">
        <f t="shared" si="112"/>
        <v>0</v>
      </c>
      <c r="K145" s="37">
        <f t="shared" si="113"/>
        <v>100</v>
      </c>
      <c r="L145" s="145" t="s">
        <v>9</v>
      </c>
      <c r="M145" s="136" t="s">
        <v>9</v>
      </c>
    </row>
    <row r="146" spans="1:13" x14ac:dyDescent="0.25">
      <c r="A146" s="96" t="s">
        <v>45</v>
      </c>
      <c r="B146" s="23" t="s">
        <v>276</v>
      </c>
      <c r="C146" s="126"/>
      <c r="D146" s="45">
        <v>66067</v>
      </c>
      <c r="E146" s="45">
        <f>E147</f>
        <v>66067</v>
      </c>
      <c r="F146" s="37">
        <f t="shared" si="116"/>
        <v>0</v>
      </c>
      <c r="G146" s="37">
        <f t="shared" si="117"/>
        <v>100</v>
      </c>
      <c r="H146" s="45">
        <f>H147</f>
        <v>66067</v>
      </c>
      <c r="I146" s="45">
        <f>I147</f>
        <v>66067</v>
      </c>
      <c r="J146" s="37">
        <f t="shared" si="112"/>
        <v>0</v>
      </c>
      <c r="K146" s="37">
        <f t="shared" si="113"/>
        <v>100</v>
      </c>
      <c r="L146" s="145" t="s">
        <v>9</v>
      </c>
      <c r="M146" s="136" t="s">
        <v>9</v>
      </c>
    </row>
    <row r="147" spans="1:13" ht="28.5" x14ac:dyDescent="0.25">
      <c r="A147" s="98" t="s">
        <v>56</v>
      </c>
      <c r="B147" s="24" t="s">
        <v>277</v>
      </c>
      <c r="C147" s="126"/>
      <c r="D147" s="46"/>
      <c r="E147" s="46">
        <v>66067</v>
      </c>
      <c r="F147" s="38" t="s">
        <v>9</v>
      </c>
      <c r="G147" s="38" t="s">
        <v>9</v>
      </c>
      <c r="H147" s="46">
        <v>66067</v>
      </c>
      <c r="I147" s="46">
        <v>66067</v>
      </c>
      <c r="J147" s="38">
        <f t="shared" ref="J147" si="119">I147-H147</f>
        <v>0</v>
      </c>
      <c r="K147" s="38">
        <f t="shared" ref="K147" si="120">I147/H147*100</f>
        <v>100</v>
      </c>
      <c r="L147" s="145" t="s">
        <v>9</v>
      </c>
      <c r="M147" s="136" t="s">
        <v>9</v>
      </c>
    </row>
    <row r="148" spans="1:13" x14ac:dyDescent="0.25">
      <c r="D148" s="82"/>
      <c r="E148" s="82"/>
      <c r="F148" s="56"/>
      <c r="G148" s="56"/>
      <c r="H148" s="82"/>
      <c r="I148" s="82"/>
      <c r="J148" s="56"/>
      <c r="K148" s="56"/>
    </row>
    <row r="149" spans="1:13" x14ac:dyDescent="0.25">
      <c r="A149" s="14" t="s">
        <v>67</v>
      </c>
      <c r="D149" s="82"/>
      <c r="E149" s="82"/>
      <c r="F149" s="56"/>
      <c r="G149" s="56"/>
      <c r="H149" s="82"/>
      <c r="I149" s="82"/>
      <c r="J149" s="56"/>
      <c r="K149" s="14" t="s">
        <v>68</v>
      </c>
    </row>
    <row r="150" spans="1:13" x14ac:dyDescent="0.25">
      <c r="A150" s="14" t="s">
        <v>27</v>
      </c>
    </row>
    <row r="151" spans="1:13" x14ac:dyDescent="0.25">
      <c r="A151" s="14" t="s">
        <v>64</v>
      </c>
      <c r="B151" s="14"/>
      <c r="C151" s="14"/>
      <c r="D151" s="51"/>
      <c r="E151" s="51"/>
      <c r="F151" s="14"/>
      <c r="G151" s="14"/>
      <c r="H151" s="51"/>
      <c r="I151" s="51"/>
      <c r="J151" s="14"/>
      <c r="K151" s="14"/>
    </row>
    <row r="152" spans="1:13" x14ac:dyDescent="0.25">
      <c r="A152" s="14" t="s">
        <v>27</v>
      </c>
      <c r="B152" s="14"/>
      <c r="C152" s="14"/>
      <c r="D152" s="51"/>
      <c r="E152" s="51"/>
      <c r="F152" s="14"/>
      <c r="G152" s="14"/>
      <c r="H152" s="51"/>
      <c r="I152" s="51"/>
      <c r="J152" s="14"/>
      <c r="K152" s="14" t="s">
        <v>29</v>
      </c>
    </row>
  </sheetData>
  <mergeCells count="13">
    <mergeCell ref="L5:M6"/>
    <mergeCell ref="A2:K2"/>
    <mergeCell ref="A3:K3"/>
    <mergeCell ref="A5:A8"/>
    <mergeCell ref="B5:B8"/>
    <mergeCell ref="D5:E5"/>
    <mergeCell ref="H5:H8"/>
    <mergeCell ref="I5:I8"/>
    <mergeCell ref="D6:D8"/>
    <mergeCell ref="E6:E8"/>
    <mergeCell ref="J5:K6"/>
    <mergeCell ref="F5:G6"/>
    <mergeCell ref="C5:C8"/>
  </mergeCells>
  <pageMargins left="1.1023622047244095" right="0.11811023622047245" top="0.55118110236220474" bottom="0.35433070866141736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opLeftCell="A28" zoomScaleNormal="100" workbookViewId="0">
      <selection activeCell="K20" sqref="K20"/>
    </sheetView>
  </sheetViews>
  <sheetFormatPr defaultRowHeight="15" x14ac:dyDescent="0.25"/>
  <cols>
    <col min="1" max="1" width="39.42578125" customWidth="1"/>
    <col min="2" max="2" width="23.28515625" customWidth="1"/>
    <col min="3" max="3" width="14.42578125" customWidth="1"/>
    <col min="4" max="4" width="9.5703125" customWidth="1"/>
    <col min="5" max="5" width="15.28515625" customWidth="1"/>
    <col min="6" max="6" width="13.5703125" style="42" customWidth="1"/>
    <col min="7" max="7" width="12.5703125" style="42" customWidth="1"/>
    <col min="8" max="8" width="13.140625" style="42" customWidth="1"/>
    <col min="9" max="9" width="8.7109375" style="42" customWidth="1"/>
    <col min="10" max="10" width="14.42578125" customWidth="1"/>
    <col min="11" max="11" width="10.140625" customWidth="1"/>
    <col min="12" max="12" width="12.42578125" customWidth="1"/>
    <col min="13" max="13" width="9.570312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168" t="s">
        <v>42</v>
      </c>
      <c r="K1" s="168"/>
    </row>
    <row r="2" spans="1:13" ht="16.5" x14ac:dyDescent="0.25">
      <c r="A2" s="153" t="s">
        <v>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3" ht="33.75" customHeight="1" x14ac:dyDescent="0.25">
      <c r="A3" s="177" t="s">
        <v>310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52"/>
      <c r="M3" s="52"/>
    </row>
    <row r="4" spans="1:13" x14ac:dyDescent="0.25">
      <c r="A4" s="1"/>
      <c r="B4" s="1"/>
      <c r="C4" s="1"/>
      <c r="D4" s="1"/>
      <c r="E4" s="1"/>
      <c r="F4" s="53"/>
      <c r="G4" s="53"/>
      <c r="H4" s="54"/>
      <c r="I4" s="54"/>
      <c r="J4" s="2"/>
      <c r="K4" s="2" t="s">
        <v>43</v>
      </c>
    </row>
    <row r="5" spans="1:13" ht="36.75" customHeight="1" x14ac:dyDescent="0.25">
      <c r="A5" s="185" t="s">
        <v>1</v>
      </c>
      <c r="B5" s="185" t="s">
        <v>2</v>
      </c>
      <c r="C5" s="178" t="s">
        <v>88</v>
      </c>
      <c r="D5" s="179"/>
      <c r="E5" s="185" t="s">
        <v>173</v>
      </c>
      <c r="F5" s="182" t="s">
        <v>178</v>
      </c>
      <c r="G5" s="190" t="s">
        <v>309</v>
      </c>
      <c r="H5" s="178" t="s">
        <v>308</v>
      </c>
      <c r="I5" s="179"/>
      <c r="J5" s="169" t="s">
        <v>179</v>
      </c>
      <c r="K5" s="170"/>
      <c r="L5" s="194" t="s">
        <v>172</v>
      </c>
      <c r="M5" s="195"/>
    </row>
    <row r="6" spans="1:13" ht="103.5" customHeight="1" x14ac:dyDescent="0.25">
      <c r="A6" s="186"/>
      <c r="B6" s="186"/>
      <c r="C6" s="180"/>
      <c r="D6" s="181"/>
      <c r="E6" s="186"/>
      <c r="F6" s="183"/>
      <c r="G6" s="191"/>
      <c r="H6" s="180"/>
      <c r="I6" s="181"/>
      <c r="J6" s="171"/>
      <c r="K6" s="172"/>
      <c r="L6" s="196"/>
      <c r="M6" s="197"/>
    </row>
    <row r="7" spans="1:13" ht="25.5" x14ac:dyDescent="0.25">
      <c r="A7" s="187"/>
      <c r="B7" s="187"/>
      <c r="C7" s="105" t="s">
        <v>170</v>
      </c>
      <c r="D7" s="105" t="s">
        <v>171</v>
      </c>
      <c r="E7" s="187"/>
      <c r="F7" s="184"/>
      <c r="G7" s="55" t="s">
        <v>4</v>
      </c>
      <c r="H7" s="55" t="s">
        <v>4</v>
      </c>
      <c r="I7" s="55" t="s">
        <v>86</v>
      </c>
      <c r="J7" s="3" t="s">
        <v>4</v>
      </c>
      <c r="K7" s="3" t="s">
        <v>5</v>
      </c>
      <c r="L7" s="106" t="s">
        <v>4</v>
      </c>
      <c r="M7" s="106" t="s">
        <v>5</v>
      </c>
    </row>
    <row r="8" spans="1:13" ht="11.25" customHeight="1" x14ac:dyDescent="0.25">
      <c r="A8" s="188">
        <v>1</v>
      </c>
      <c r="B8" s="188">
        <v>2</v>
      </c>
      <c r="C8" s="188">
        <v>3</v>
      </c>
      <c r="D8" s="188">
        <v>4</v>
      </c>
      <c r="E8" s="188">
        <v>5</v>
      </c>
      <c r="F8" s="192">
        <v>6</v>
      </c>
      <c r="G8" s="192">
        <v>7</v>
      </c>
      <c r="H8" s="192">
        <v>8</v>
      </c>
      <c r="I8" s="192">
        <v>9</v>
      </c>
      <c r="J8" s="173">
        <v>10</v>
      </c>
      <c r="K8" s="175">
        <v>11</v>
      </c>
      <c r="L8" s="198">
        <v>12</v>
      </c>
      <c r="M8" s="198">
        <v>13</v>
      </c>
    </row>
    <row r="9" spans="1:13" ht="8.25" customHeight="1" x14ac:dyDescent="0.25">
      <c r="A9" s="189"/>
      <c r="B9" s="199"/>
      <c r="C9" s="199"/>
      <c r="D9" s="199"/>
      <c r="E9" s="189"/>
      <c r="F9" s="193"/>
      <c r="G9" s="193"/>
      <c r="H9" s="193"/>
      <c r="I9" s="193"/>
      <c r="J9" s="174"/>
      <c r="K9" s="176"/>
      <c r="L9" s="198"/>
      <c r="M9" s="198"/>
    </row>
    <row r="10" spans="1:13" ht="34.5" customHeight="1" x14ac:dyDescent="0.25">
      <c r="A10" s="81" t="s">
        <v>44</v>
      </c>
      <c r="B10" s="8"/>
      <c r="C10" s="62">
        <f>C11+C25</f>
        <v>2442807.8899999997</v>
      </c>
      <c r="D10" s="62">
        <f>C10/C45*100</f>
        <v>29.800378161283298</v>
      </c>
      <c r="E10" s="61">
        <f>E11+E25</f>
        <v>2911954</v>
      </c>
      <c r="F10" s="62">
        <f>F11+F25</f>
        <v>2911954</v>
      </c>
      <c r="G10" s="62">
        <f>F10-E10</f>
        <v>0</v>
      </c>
      <c r="H10" s="62">
        <f>H11+H25</f>
        <v>3011376.21</v>
      </c>
      <c r="I10" s="62">
        <f>H10/H45*100</f>
        <v>26.476271021723228</v>
      </c>
      <c r="J10" s="61">
        <f>H10-F10</f>
        <v>99422.209999999963</v>
      </c>
      <c r="K10" s="61">
        <f>H10/F10*100</f>
        <v>103.41427817884485</v>
      </c>
      <c r="L10" s="107">
        <f>H10-C10</f>
        <v>568568.3200000003</v>
      </c>
      <c r="M10" s="107">
        <f>H10/C10*100</f>
        <v>123.2751958239336</v>
      </c>
    </row>
    <row r="11" spans="1:13" ht="20.25" customHeight="1" x14ac:dyDescent="0.25">
      <c r="A11" s="7" t="s">
        <v>47</v>
      </c>
      <c r="B11" s="8"/>
      <c r="C11" s="62">
        <f>C12+C19+C23+C16</f>
        <v>2004431.3699999999</v>
      </c>
      <c r="D11" s="62">
        <f>C11/C10*100</f>
        <v>82.054400520214472</v>
      </c>
      <c r="E11" s="61">
        <f>E12+E19+E23+E16+E14</f>
        <v>2491109</v>
      </c>
      <c r="F11" s="61">
        <f>F12+F19+F23+F16+F14</f>
        <v>2491109</v>
      </c>
      <c r="G11" s="62">
        <f t="shared" ref="G11:G45" si="0">F11-E11</f>
        <v>0</v>
      </c>
      <c r="H11" s="61">
        <f>H12+H19+H23+H16+H14</f>
        <v>2562876.15</v>
      </c>
      <c r="I11" s="62">
        <f>H11/H10*100</f>
        <v>85.106475288253662</v>
      </c>
      <c r="J11" s="61">
        <f t="shared" ref="J11:J45" si="1">H11-F11</f>
        <v>71767.149999999907</v>
      </c>
      <c r="K11" s="61">
        <f t="shared" ref="K11:K45" si="2">H11/F11*100</f>
        <v>102.88093174566026</v>
      </c>
      <c r="L11" s="107">
        <f t="shared" ref="L11:L45" si="3">H11-C11</f>
        <v>558444.78</v>
      </c>
      <c r="M11" s="107">
        <f t="shared" ref="M11:M45" si="4">H11/C11*100</f>
        <v>127.86050888836368</v>
      </c>
    </row>
    <row r="12" spans="1:13" x14ac:dyDescent="0.25">
      <c r="A12" s="9" t="s">
        <v>30</v>
      </c>
      <c r="B12" s="15" t="s">
        <v>32</v>
      </c>
      <c r="C12" s="62">
        <f>C13</f>
        <v>1592517.81</v>
      </c>
      <c r="D12" s="62">
        <f>C12/C11*100</f>
        <v>79.449854648802472</v>
      </c>
      <c r="E12" s="61">
        <f>E13</f>
        <v>1609281</v>
      </c>
      <c r="F12" s="62">
        <f>F13</f>
        <v>1609281</v>
      </c>
      <c r="G12" s="62">
        <f t="shared" si="0"/>
        <v>0</v>
      </c>
      <c r="H12" s="62">
        <f>H13</f>
        <v>1631224.6</v>
      </c>
      <c r="I12" s="62">
        <f>H12/H11*100</f>
        <v>63.648202430694909</v>
      </c>
      <c r="J12" s="61">
        <f t="shared" si="1"/>
        <v>21943.600000000093</v>
      </c>
      <c r="K12" s="61">
        <f t="shared" si="2"/>
        <v>101.36356546805685</v>
      </c>
      <c r="L12" s="109">
        <f t="shared" si="3"/>
        <v>38706.790000000037</v>
      </c>
      <c r="M12" s="109">
        <f t="shared" si="4"/>
        <v>102.43054047853946</v>
      </c>
    </row>
    <row r="13" spans="1:13" x14ac:dyDescent="0.25">
      <c r="A13" s="10" t="s">
        <v>31</v>
      </c>
      <c r="B13" s="18" t="s">
        <v>79</v>
      </c>
      <c r="C13" s="64">
        <v>1592517.81</v>
      </c>
      <c r="D13" s="64">
        <f>C13/C11*100</f>
        <v>79.449854648802472</v>
      </c>
      <c r="E13" s="63">
        <v>1609281</v>
      </c>
      <c r="F13" s="64">
        <v>1609281</v>
      </c>
      <c r="G13" s="64">
        <f t="shared" si="0"/>
        <v>0</v>
      </c>
      <c r="H13" s="64">
        <v>1631224.6</v>
      </c>
      <c r="I13" s="64">
        <f>H13/H11*100</f>
        <v>63.648202430694909</v>
      </c>
      <c r="J13" s="61">
        <f t="shared" si="1"/>
        <v>21943.600000000093</v>
      </c>
      <c r="K13" s="63">
        <f t="shared" si="2"/>
        <v>101.36356546805685</v>
      </c>
      <c r="L13" s="109">
        <f t="shared" si="3"/>
        <v>38706.790000000037</v>
      </c>
      <c r="M13" s="109">
        <f t="shared" si="4"/>
        <v>102.43054047853946</v>
      </c>
    </row>
    <row r="14" spans="1:13" ht="39" x14ac:dyDescent="0.25">
      <c r="A14" s="9" t="s">
        <v>174</v>
      </c>
      <c r="B14" s="15" t="s">
        <v>176</v>
      </c>
      <c r="C14" s="62"/>
      <c r="D14" s="62"/>
      <c r="E14" s="61">
        <f>E15</f>
        <v>461839</v>
      </c>
      <c r="F14" s="62">
        <f>F15</f>
        <v>461839</v>
      </c>
      <c r="G14" s="62" t="s">
        <v>9</v>
      </c>
      <c r="H14" s="62">
        <f>H15</f>
        <v>509819.31</v>
      </c>
      <c r="I14" s="62">
        <v>19.89</v>
      </c>
      <c r="J14" s="61">
        <f t="shared" si="1"/>
        <v>47980.31</v>
      </c>
      <c r="K14" s="61">
        <v>110.38</v>
      </c>
      <c r="L14" s="109">
        <f t="shared" si="3"/>
        <v>509819.31</v>
      </c>
      <c r="M14" s="112" t="s">
        <v>9</v>
      </c>
    </row>
    <row r="15" spans="1:13" ht="39" x14ac:dyDescent="0.25">
      <c r="A15" s="10" t="s">
        <v>175</v>
      </c>
      <c r="B15" s="18" t="s">
        <v>177</v>
      </c>
      <c r="C15" s="64"/>
      <c r="D15" s="64"/>
      <c r="E15" s="63">
        <v>461839</v>
      </c>
      <c r="F15" s="64">
        <v>461839</v>
      </c>
      <c r="G15" s="64" t="s">
        <v>9</v>
      </c>
      <c r="H15" s="64">
        <v>509819.31</v>
      </c>
      <c r="I15" s="64">
        <v>19.89</v>
      </c>
      <c r="J15" s="61">
        <f t="shared" si="1"/>
        <v>47980.31</v>
      </c>
      <c r="K15" s="63" t="s">
        <v>9</v>
      </c>
      <c r="L15" s="109">
        <f t="shared" si="3"/>
        <v>509819.31</v>
      </c>
      <c r="M15" s="112" t="s">
        <v>9</v>
      </c>
    </row>
    <row r="16" spans="1:13" x14ac:dyDescent="0.25">
      <c r="A16" s="9" t="s">
        <v>97</v>
      </c>
      <c r="B16" s="16" t="s">
        <v>98</v>
      </c>
      <c r="C16" s="62">
        <f>SUM(C17:C18)</f>
        <v>27701.39</v>
      </c>
      <c r="D16" s="62">
        <f>C16/C11*100</f>
        <v>1.3820074069186017</v>
      </c>
      <c r="E16" s="61">
        <f>SUM(E17:E18)</f>
        <v>2605</v>
      </c>
      <c r="F16" s="62">
        <f>SUM(F17:F18)</f>
        <v>2605</v>
      </c>
      <c r="G16" s="62">
        <f t="shared" si="0"/>
        <v>0</v>
      </c>
      <c r="H16" s="62">
        <f>SUM(H17:H18)</f>
        <v>2605.3999999999996</v>
      </c>
      <c r="I16" s="62">
        <f>H16/H11*100</f>
        <v>0.10165922375921287</v>
      </c>
      <c r="J16" s="61">
        <f t="shared" si="1"/>
        <v>0.3999999999996362</v>
      </c>
      <c r="K16" s="61">
        <f t="shared" ref="K16:K17" si="5">H16/F16*100</f>
        <v>100.01535508637234</v>
      </c>
      <c r="L16" s="107">
        <f t="shared" si="3"/>
        <v>-25095.989999999998</v>
      </c>
      <c r="M16" s="107">
        <f t="shared" si="4"/>
        <v>9.4053042103663369</v>
      </c>
    </row>
    <row r="17" spans="1:13" ht="26.25" x14ac:dyDescent="0.25">
      <c r="A17" s="10" t="s">
        <v>99</v>
      </c>
      <c r="B17" s="83" t="s">
        <v>116</v>
      </c>
      <c r="C17" s="64">
        <v>26657.39</v>
      </c>
      <c r="D17" s="64">
        <f>C17/C11*100</f>
        <v>1.3299228099787723</v>
      </c>
      <c r="E17" s="63">
        <v>1357</v>
      </c>
      <c r="F17" s="64">
        <v>1357</v>
      </c>
      <c r="G17" s="64">
        <f t="shared" si="0"/>
        <v>0</v>
      </c>
      <c r="H17" s="64">
        <v>1356.83</v>
      </c>
      <c r="I17" s="64">
        <f>H17/H11*100</f>
        <v>5.2941692090739539E-2</v>
      </c>
      <c r="J17" s="63">
        <f t="shared" si="1"/>
        <v>-0.17000000000007276</v>
      </c>
      <c r="K17" s="63">
        <f t="shared" si="5"/>
        <v>99.987472365512147</v>
      </c>
      <c r="L17" s="109">
        <f t="shared" si="3"/>
        <v>-25300.559999999998</v>
      </c>
      <c r="M17" s="109">
        <f t="shared" si="4"/>
        <v>5.0898831430984055</v>
      </c>
    </row>
    <row r="18" spans="1:13" x14ac:dyDescent="0.25">
      <c r="A18" s="10" t="s">
        <v>135</v>
      </c>
      <c r="B18" s="83" t="s">
        <v>136</v>
      </c>
      <c r="C18" s="64">
        <v>1044</v>
      </c>
      <c r="D18" s="64">
        <f>C18/C11*100</f>
        <v>5.2084596939829378E-2</v>
      </c>
      <c r="E18" s="63">
        <v>1248</v>
      </c>
      <c r="F18" s="64">
        <v>1248</v>
      </c>
      <c r="G18" s="64"/>
      <c r="H18" s="64">
        <v>1248.57</v>
      </c>
      <c r="I18" s="64">
        <f>H18/H11*100</f>
        <v>4.8717531668473327E-2</v>
      </c>
      <c r="J18" s="63">
        <f t="shared" si="1"/>
        <v>0.56999999999993634</v>
      </c>
      <c r="K18" s="63">
        <v>100</v>
      </c>
      <c r="L18" s="109">
        <f t="shared" si="3"/>
        <v>204.56999999999994</v>
      </c>
      <c r="M18" s="109">
        <f t="shared" si="4"/>
        <v>119.5948275862069</v>
      </c>
    </row>
    <row r="19" spans="1:13" x14ac:dyDescent="0.25">
      <c r="A19" s="9" t="s">
        <v>33</v>
      </c>
      <c r="B19" s="16" t="s">
        <v>34</v>
      </c>
      <c r="C19" s="62">
        <f>SUM(C20:C22)</f>
        <v>345202.17000000004</v>
      </c>
      <c r="D19" s="62">
        <f>C19/C11*100</f>
        <v>17.221950083529176</v>
      </c>
      <c r="E19" s="61">
        <f>SUM(E20:E22)</f>
        <v>371224</v>
      </c>
      <c r="F19" s="62">
        <f>SUM(F20:F22)</f>
        <v>371224</v>
      </c>
      <c r="G19" s="62">
        <f t="shared" si="0"/>
        <v>0</v>
      </c>
      <c r="H19" s="62">
        <f>SUM(H20:H22)</f>
        <v>372136.83999999997</v>
      </c>
      <c r="I19" s="62">
        <f>H19/H11*100</f>
        <v>14.520281832580945</v>
      </c>
      <c r="J19" s="61">
        <f t="shared" si="1"/>
        <v>912.8399999999674</v>
      </c>
      <c r="K19" s="61">
        <f t="shared" si="2"/>
        <v>100.24590004956575</v>
      </c>
      <c r="L19" s="107">
        <f t="shared" si="3"/>
        <v>26934.669999999925</v>
      </c>
      <c r="M19" s="107">
        <f t="shared" si="4"/>
        <v>107.80257841368723</v>
      </c>
    </row>
    <row r="20" spans="1:13" ht="51.75" x14ac:dyDescent="0.25">
      <c r="A20" s="10" t="s">
        <v>112</v>
      </c>
      <c r="B20" s="17" t="s">
        <v>113</v>
      </c>
      <c r="C20" s="64">
        <v>53898.48</v>
      </c>
      <c r="D20" s="64">
        <f>C20/C11*100</f>
        <v>2.6889660981508188</v>
      </c>
      <c r="E20" s="63">
        <v>48839</v>
      </c>
      <c r="F20" s="64">
        <v>48839</v>
      </c>
      <c r="G20" s="64">
        <f t="shared" si="0"/>
        <v>0</v>
      </c>
      <c r="H20" s="64">
        <v>49775.040000000001</v>
      </c>
      <c r="I20" s="64">
        <f>H20/H11*100</f>
        <v>1.9421554958869163</v>
      </c>
      <c r="J20" s="61">
        <f t="shared" si="1"/>
        <v>936.04000000000087</v>
      </c>
      <c r="K20" s="63">
        <f t="shared" si="2"/>
        <v>101.91658305862119</v>
      </c>
      <c r="L20" s="109">
        <f t="shared" si="3"/>
        <v>-4123.4400000000023</v>
      </c>
      <c r="M20" s="109">
        <f t="shared" si="4"/>
        <v>92.349617280487323</v>
      </c>
    </row>
    <row r="21" spans="1:13" x14ac:dyDescent="0.25">
      <c r="A21" s="10" t="s">
        <v>35</v>
      </c>
      <c r="B21" s="17" t="s">
        <v>137</v>
      </c>
      <c r="C21" s="64">
        <v>63296.62</v>
      </c>
      <c r="D21" s="64">
        <f>C21/C11*100</f>
        <v>3.1578342340551178</v>
      </c>
      <c r="E21" s="63">
        <v>72082</v>
      </c>
      <c r="F21" s="64">
        <v>72082</v>
      </c>
      <c r="G21" s="64">
        <f t="shared" si="0"/>
        <v>0</v>
      </c>
      <c r="H21" s="64">
        <v>72082.179999999993</v>
      </c>
      <c r="I21" s="64">
        <f>H21/H11*100</f>
        <v>2.8125502670115368</v>
      </c>
      <c r="J21" s="61">
        <f t="shared" si="1"/>
        <v>0.17999999999301508</v>
      </c>
      <c r="K21" s="63">
        <f t="shared" si="2"/>
        <v>100.00024971560167</v>
      </c>
      <c r="L21" s="109">
        <f t="shared" si="3"/>
        <v>8785.5599999999904</v>
      </c>
      <c r="M21" s="109">
        <f t="shared" si="4"/>
        <v>113.8799828490052</v>
      </c>
    </row>
    <row r="22" spans="1:13" x14ac:dyDescent="0.25">
      <c r="A22" s="10" t="s">
        <v>36</v>
      </c>
      <c r="B22" s="17" t="s">
        <v>38</v>
      </c>
      <c r="C22" s="64">
        <v>228007.07</v>
      </c>
      <c r="D22" s="64">
        <f>C22/C11*100</f>
        <v>11.37514975132324</v>
      </c>
      <c r="E22" s="63">
        <v>250303</v>
      </c>
      <c r="F22" s="64">
        <v>250303</v>
      </c>
      <c r="G22" s="64">
        <f t="shared" si="0"/>
        <v>0</v>
      </c>
      <c r="H22" s="64">
        <v>250279.62</v>
      </c>
      <c r="I22" s="64">
        <f>H22/H11*100</f>
        <v>9.7655760696824938</v>
      </c>
      <c r="J22" s="61">
        <f t="shared" si="1"/>
        <v>-23.380000000004657</v>
      </c>
      <c r="K22" s="63">
        <f t="shared" si="2"/>
        <v>99.990659320903063</v>
      </c>
      <c r="L22" s="109">
        <f t="shared" si="3"/>
        <v>22272.549999999988</v>
      </c>
      <c r="M22" s="109">
        <f t="shared" si="4"/>
        <v>109.76835937587373</v>
      </c>
    </row>
    <row r="23" spans="1:13" x14ac:dyDescent="0.25">
      <c r="A23" s="9" t="s">
        <v>37</v>
      </c>
      <c r="B23" s="16" t="s">
        <v>121</v>
      </c>
      <c r="C23" s="62">
        <f>C24</f>
        <v>39010</v>
      </c>
      <c r="D23" s="62">
        <f>C23/C11*100</f>
        <v>1.9461878607497547</v>
      </c>
      <c r="E23" s="61">
        <f>E24</f>
        <v>46160</v>
      </c>
      <c r="F23" s="62">
        <f>F24</f>
        <v>46160</v>
      </c>
      <c r="G23" s="62">
        <f t="shared" si="0"/>
        <v>0</v>
      </c>
      <c r="H23" s="62">
        <f>H24</f>
        <v>47090</v>
      </c>
      <c r="I23" s="62">
        <f>H23/H11*100</f>
        <v>1.8373888258314783</v>
      </c>
      <c r="J23" s="61">
        <f t="shared" si="1"/>
        <v>930</v>
      </c>
      <c r="K23" s="61">
        <f t="shared" si="2"/>
        <v>102.01473136915078</v>
      </c>
      <c r="L23" s="107">
        <f t="shared" si="3"/>
        <v>8080</v>
      </c>
      <c r="M23" s="107">
        <f t="shared" si="4"/>
        <v>120.71263778518329</v>
      </c>
    </row>
    <row r="24" spans="1:13" s="40" customFormat="1" ht="90" x14ac:dyDescent="0.25">
      <c r="A24" s="10" t="s">
        <v>114</v>
      </c>
      <c r="B24" s="17" t="s">
        <v>122</v>
      </c>
      <c r="C24" s="64">
        <v>39010</v>
      </c>
      <c r="D24" s="64">
        <f>C24/C11*100</f>
        <v>1.9461878607497547</v>
      </c>
      <c r="E24" s="63">
        <v>46160</v>
      </c>
      <c r="F24" s="64">
        <v>46160</v>
      </c>
      <c r="G24" s="64">
        <f>F24-E24</f>
        <v>0</v>
      </c>
      <c r="H24" s="64">
        <v>47090</v>
      </c>
      <c r="I24" s="64">
        <f>H24/H11*100</f>
        <v>1.8373888258314783</v>
      </c>
      <c r="J24" s="61">
        <f t="shared" si="1"/>
        <v>930</v>
      </c>
      <c r="K24" s="61">
        <f t="shared" si="2"/>
        <v>102.01473136915078</v>
      </c>
      <c r="L24" s="109">
        <f t="shared" si="3"/>
        <v>8080</v>
      </c>
      <c r="M24" s="109">
        <f t="shared" si="4"/>
        <v>120.71263778518329</v>
      </c>
    </row>
    <row r="25" spans="1:13" ht="16.5" customHeight="1" x14ac:dyDescent="0.25">
      <c r="A25" s="9" t="s">
        <v>48</v>
      </c>
      <c r="B25" s="17"/>
      <c r="C25" s="62">
        <f>C26+C29</f>
        <v>438376.51999999996</v>
      </c>
      <c r="D25" s="62">
        <f>C25/C10*100</f>
        <v>17.945599479785535</v>
      </c>
      <c r="E25" s="61">
        <f>E26+E29</f>
        <v>420845</v>
      </c>
      <c r="F25" s="62">
        <f>F26+F29</f>
        <v>420845</v>
      </c>
      <c r="G25" s="62">
        <f t="shared" si="0"/>
        <v>0</v>
      </c>
      <c r="H25" s="62">
        <f>H26+H29</f>
        <v>448500.06</v>
      </c>
      <c r="I25" s="62">
        <f>H25/H10*100</f>
        <v>14.893524711746329</v>
      </c>
      <c r="J25" s="61">
        <f t="shared" si="1"/>
        <v>27655.059999999998</v>
      </c>
      <c r="K25" s="61">
        <f t="shared" si="2"/>
        <v>106.57131723080944</v>
      </c>
      <c r="L25" s="107">
        <f t="shared" si="3"/>
        <v>10123.540000000037</v>
      </c>
      <c r="M25" s="107">
        <f t="shared" si="4"/>
        <v>102.30932532609182</v>
      </c>
    </row>
    <row r="26" spans="1:13" ht="51.75" x14ac:dyDescent="0.25">
      <c r="A26" s="9" t="s">
        <v>39</v>
      </c>
      <c r="B26" s="16" t="s">
        <v>102</v>
      </c>
      <c r="C26" s="62">
        <f>SUM(C27:C28)</f>
        <v>437116.92999999993</v>
      </c>
      <c r="D26" s="62">
        <f>C26/C25*100</f>
        <v>99.71266937380679</v>
      </c>
      <c r="E26" s="61">
        <f>SUM(E27:E28)</f>
        <v>420059</v>
      </c>
      <c r="F26" s="62">
        <f>SUM(F27:F28)</f>
        <v>420059</v>
      </c>
      <c r="G26" s="62">
        <f t="shared" si="0"/>
        <v>0</v>
      </c>
      <c r="H26" s="62">
        <f>SUM(H27:H28)</f>
        <v>447558.62</v>
      </c>
      <c r="I26" s="62">
        <f>H26/H25*100</f>
        <v>99.790091443911962</v>
      </c>
      <c r="J26" s="61">
        <f t="shared" si="1"/>
        <v>27499.619999999995</v>
      </c>
      <c r="K26" s="61">
        <f t="shared" si="2"/>
        <v>106.54660892874573</v>
      </c>
      <c r="L26" s="107">
        <f t="shared" si="3"/>
        <v>10441.690000000061</v>
      </c>
      <c r="M26" s="107">
        <f t="shared" si="4"/>
        <v>102.38876357408533</v>
      </c>
    </row>
    <row r="27" spans="1:13" ht="90" x14ac:dyDescent="0.25">
      <c r="A27" s="10" t="s">
        <v>80</v>
      </c>
      <c r="B27" s="17" t="s">
        <v>138</v>
      </c>
      <c r="C27" s="64">
        <v>302347.59999999998</v>
      </c>
      <c r="D27" s="64">
        <f>C27/C25*100</f>
        <v>68.969843549102492</v>
      </c>
      <c r="E27" s="63">
        <v>249980</v>
      </c>
      <c r="F27" s="64">
        <v>249980</v>
      </c>
      <c r="G27" s="64">
        <f t="shared" si="0"/>
        <v>0</v>
      </c>
      <c r="H27" s="64">
        <v>277479.89</v>
      </c>
      <c r="I27" s="64">
        <f>H27/H25*100</f>
        <v>61.868417587279701</v>
      </c>
      <c r="J27" s="63">
        <f t="shared" si="1"/>
        <v>27499.890000000014</v>
      </c>
      <c r="K27" s="63">
        <f t="shared" si="2"/>
        <v>111.00083606688536</v>
      </c>
      <c r="L27" s="109">
        <f t="shared" si="3"/>
        <v>-24867.709999999963</v>
      </c>
      <c r="M27" s="109">
        <f t="shared" si="4"/>
        <v>91.775125716228629</v>
      </c>
    </row>
    <row r="28" spans="1:13" ht="77.25" x14ac:dyDescent="0.25">
      <c r="A28" s="10" t="s">
        <v>115</v>
      </c>
      <c r="B28" s="17" t="s">
        <v>139</v>
      </c>
      <c r="C28" s="64">
        <v>134769.32999999999</v>
      </c>
      <c r="D28" s="64">
        <f>C28/C25*100</f>
        <v>30.742825824704294</v>
      </c>
      <c r="E28" s="63">
        <v>170079</v>
      </c>
      <c r="F28" s="64">
        <v>170079</v>
      </c>
      <c r="G28" s="64">
        <f t="shared" si="0"/>
        <v>0</v>
      </c>
      <c r="H28" s="64">
        <v>170078.73</v>
      </c>
      <c r="I28" s="64">
        <f>H28/H25*100</f>
        <v>37.92167385663226</v>
      </c>
      <c r="J28" s="63">
        <f t="shared" si="1"/>
        <v>-0.26999999998952262</v>
      </c>
      <c r="K28" s="63">
        <f t="shared" si="2"/>
        <v>99.99984125024254</v>
      </c>
      <c r="L28" s="109">
        <f t="shared" si="3"/>
        <v>35309.400000000023</v>
      </c>
      <c r="M28" s="109">
        <f t="shared" si="4"/>
        <v>126.19987796926794</v>
      </c>
    </row>
    <row r="29" spans="1:13" s="39" customFormat="1" ht="30.75" customHeight="1" x14ac:dyDescent="0.25">
      <c r="A29" s="9" t="s">
        <v>119</v>
      </c>
      <c r="B29" s="16" t="s">
        <v>120</v>
      </c>
      <c r="C29" s="62">
        <f>SUM(C30:C31)</f>
        <v>1259.5899999999999</v>
      </c>
      <c r="D29" s="62">
        <f>C29/C25*100</f>
        <v>0.28733062619320943</v>
      </c>
      <c r="E29" s="61">
        <f>SUM(E30:E31)</f>
        <v>786</v>
      </c>
      <c r="F29" s="62">
        <f>SUM(F30:F31)</f>
        <v>786</v>
      </c>
      <c r="G29" s="62">
        <f t="shared" si="0"/>
        <v>0</v>
      </c>
      <c r="H29" s="62">
        <f>SUM(H30:H31)</f>
        <v>941.44</v>
      </c>
      <c r="I29" s="62">
        <f>H29/H25*100</f>
        <v>0.20990855608804154</v>
      </c>
      <c r="J29" s="61">
        <f t="shared" si="1"/>
        <v>155.44000000000005</v>
      </c>
      <c r="K29" s="61">
        <f t="shared" si="2"/>
        <v>119.77608142493639</v>
      </c>
      <c r="L29" s="107">
        <f t="shared" si="3"/>
        <v>-318.14999999999986</v>
      </c>
      <c r="M29" s="107">
        <f t="shared" si="4"/>
        <v>74.741781055740361</v>
      </c>
    </row>
    <row r="30" spans="1:13" s="40" customFormat="1" ht="30.75" customHeight="1" x14ac:dyDescent="0.25">
      <c r="A30" s="86" t="s">
        <v>141</v>
      </c>
      <c r="B30" s="17" t="s">
        <v>118</v>
      </c>
      <c r="C30" s="64">
        <v>459.59</v>
      </c>
      <c r="D30" s="64">
        <f>C30/C25*100</f>
        <v>0.10483910041532334</v>
      </c>
      <c r="E30" s="63">
        <v>386</v>
      </c>
      <c r="F30" s="64">
        <v>386</v>
      </c>
      <c r="G30" s="64"/>
      <c r="H30" s="64">
        <v>541.44000000000005</v>
      </c>
      <c r="I30" s="64">
        <f>H30/H25*100</f>
        <v>0.12072239187660311</v>
      </c>
      <c r="J30" s="63">
        <f t="shared" si="1"/>
        <v>155.44000000000005</v>
      </c>
      <c r="K30" s="63">
        <f t="shared" si="2"/>
        <v>140.26943005181349</v>
      </c>
      <c r="L30" s="109">
        <f t="shared" si="3"/>
        <v>81.85000000000008</v>
      </c>
      <c r="M30" s="109">
        <f t="shared" si="4"/>
        <v>117.80935181357299</v>
      </c>
    </row>
    <row r="31" spans="1:13" ht="26.25" x14ac:dyDescent="0.25">
      <c r="A31" s="84" t="s">
        <v>140</v>
      </c>
      <c r="B31" s="17" t="s">
        <v>144</v>
      </c>
      <c r="C31" s="64">
        <v>800</v>
      </c>
      <c r="D31" s="64">
        <f>C31/C25*100</f>
        <v>0.1824915257778861</v>
      </c>
      <c r="E31" s="63">
        <v>400</v>
      </c>
      <c r="F31" s="64">
        <v>400</v>
      </c>
      <c r="G31" s="64">
        <f t="shared" ref="G31" si="6">F31-E31</f>
        <v>0</v>
      </c>
      <c r="H31" s="64">
        <v>400</v>
      </c>
      <c r="I31" s="64">
        <f>H31/H25*100</f>
        <v>8.9186164211438448E-2</v>
      </c>
      <c r="J31" s="63">
        <f t="shared" si="1"/>
        <v>0</v>
      </c>
      <c r="K31" s="63">
        <f t="shared" si="2"/>
        <v>100</v>
      </c>
      <c r="L31" s="109">
        <f t="shared" si="3"/>
        <v>-400</v>
      </c>
      <c r="M31" s="109">
        <f t="shared" si="4"/>
        <v>50</v>
      </c>
    </row>
    <row r="32" spans="1:13" x14ac:dyDescent="0.25">
      <c r="A32" s="85" t="s">
        <v>40</v>
      </c>
      <c r="B32" s="16" t="s">
        <v>123</v>
      </c>
      <c r="C32" s="62">
        <f>C33</f>
        <v>5754430</v>
      </c>
      <c r="D32" s="62">
        <f>C32/C45*100</f>
        <v>70.199621838716709</v>
      </c>
      <c r="E32" s="61">
        <f>E33</f>
        <v>8362492.1399999997</v>
      </c>
      <c r="F32" s="62">
        <f>F33</f>
        <v>8362492.1399999997</v>
      </c>
      <c r="G32" s="62">
        <f t="shared" si="0"/>
        <v>0</v>
      </c>
      <c r="H32" s="62">
        <f>H33</f>
        <v>8362492.1399999997</v>
      </c>
      <c r="I32" s="62">
        <f>H32/H45*100</f>
        <v>73.523728978276765</v>
      </c>
      <c r="J32" s="61">
        <f t="shared" si="1"/>
        <v>0</v>
      </c>
      <c r="K32" s="61">
        <f t="shared" si="2"/>
        <v>100</v>
      </c>
      <c r="L32" s="107">
        <f t="shared" si="3"/>
        <v>2608062.1399999997</v>
      </c>
      <c r="M32" s="107">
        <f t="shared" si="4"/>
        <v>145.32268426238565</v>
      </c>
    </row>
    <row r="33" spans="1:13" ht="33" x14ac:dyDescent="0.25">
      <c r="A33" s="11" t="s">
        <v>26</v>
      </c>
      <c r="B33" s="16" t="s">
        <v>124</v>
      </c>
      <c r="C33" s="62">
        <f>C34+C38+C39+C43</f>
        <v>5754430</v>
      </c>
      <c r="D33" s="62">
        <f>C33/C32*100</f>
        <v>100</v>
      </c>
      <c r="E33" s="61">
        <f>E34+E38+E39+E43</f>
        <v>8362492.1399999997</v>
      </c>
      <c r="F33" s="62">
        <f>F34+F38+F39+F43</f>
        <v>8362492.1399999997</v>
      </c>
      <c r="G33" s="62">
        <f t="shared" si="0"/>
        <v>0</v>
      </c>
      <c r="H33" s="62">
        <f>H34+H38+H39+H43</f>
        <v>8362492.1399999997</v>
      </c>
      <c r="I33" s="62">
        <f>H33/H32*100</f>
        <v>100</v>
      </c>
      <c r="J33" s="61">
        <f t="shared" si="1"/>
        <v>0</v>
      </c>
      <c r="K33" s="61">
        <f t="shared" si="2"/>
        <v>100</v>
      </c>
      <c r="L33" s="107">
        <f t="shared" si="3"/>
        <v>2608062.1399999997</v>
      </c>
      <c r="M33" s="107">
        <f t="shared" si="4"/>
        <v>145.32268426238565</v>
      </c>
    </row>
    <row r="34" spans="1:13" ht="31.5" customHeight="1" x14ac:dyDescent="0.25">
      <c r="A34" s="11" t="s">
        <v>84</v>
      </c>
      <c r="B34" s="16" t="s">
        <v>125</v>
      </c>
      <c r="C34" s="62">
        <f>C35</f>
        <v>1119700</v>
      </c>
      <c r="D34" s="62">
        <f>C34/C32*100</f>
        <v>19.458052317953296</v>
      </c>
      <c r="E34" s="61">
        <f>E35</f>
        <v>1287600</v>
      </c>
      <c r="F34" s="62">
        <f>F35</f>
        <v>1287600</v>
      </c>
      <c r="G34" s="62">
        <f t="shared" si="0"/>
        <v>0</v>
      </c>
      <c r="H34" s="62">
        <f>H35</f>
        <v>1287600</v>
      </c>
      <c r="I34" s="62">
        <f>H34/H32*100</f>
        <v>15.397323889143887</v>
      </c>
      <c r="J34" s="61">
        <f t="shared" si="1"/>
        <v>0</v>
      </c>
      <c r="K34" s="61">
        <f t="shared" si="2"/>
        <v>100</v>
      </c>
      <c r="L34" s="107">
        <f t="shared" si="3"/>
        <v>167900</v>
      </c>
      <c r="M34" s="107">
        <f t="shared" si="4"/>
        <v>114.99508796999196</v>
      </c>
    </row>
    <row r="35" spans="1:13" ht="16.5" customHeight="1" x14ac:dyDescent="0.25">
      <c r="A35" s="12" t="s">
        <v>81</v>
      </c>
      <c r="B35" s="17" t="s">
        <v>126</v>
      </c>
      <c r="C35" s="64">
        <f>C36</f>
        <v>1119700</v>
      </c>
      <c r="D35" s="64">
        <f>D36</f>
        <v>19.458052317953296</v>
      </c>
      <c r="E35" s="63">
        <f>E36</f>
        <v>1287600</v>
      </c>
      <c r="F35" s="64">
        <f>F36</f>
        <v>1287600</v>
      </c>
      <c r="G35" s="64">
        <f t="shared" si="0"/>
        <v>0</v>
      </c>
      <c r="H35" s="64">
        <f>H36</f>
        <v>1287600</v>
      </c>
      <c r="I35" s="64">
        <f>I36</f>
        <v>15.397323889143887</v>
      </c>
      <c r="J35" s="61">
        <f t="shared" si="1"/>
        <v>0</v>
      </c>
      <c r="K35" s="63">
        <f t="shared" si="2"/>
        <v>100</v>
      </c>
      <c r="L35" s="109">
        <f t="shared" si="3"/>
        <v>167900</v>
      </c>
      <c r="M35" s="109">
        <f t="shared" si="4"/>
        <v>114.99508796999196</v>
      </c>
    </row>
    <row r="36" spans="1:13" ht="23.25" x14ac:dyDescent="0.25">
      <c r="A36" s="12" t="s">
        <v>82</v>
      </c>
      <c r="B36" s="17" t="s">
        <v>127</v>
      </c>
      <c r="C36" s="64">
        <v>1119700</v>
      </c>
      <c r="D36" s="64">
        <f>C36/C33*100</f>
        <v>19.458052317953296</v>
      </c>
      <c r="E36" s="63">
        <v>1287600</v>
      </c>
      <c r="F36" s="64">
        <v>1287600</v>
      </c>
      <c r="G36" s="64">
        <f t="shared" si="0"/>
        <v>0</v>
      </c>
      <c r="H36" s="64">
        <v>1287600</v>
      </c>
      <c r="I36" s="64">
        <f>H36/H33*100</f>
        <v>15.397323889143887</v>
      </c>
      <c r="J36" s="61">
        <f t="shared" si="1"/>
        <v>0</v>
      </c>
      <c r="K36" s="63">
        <f t="shared" ref="K36:K38" si="7">H36/F36*100</f>
        <v>100</v>
      </c>
      <c r="L36" s="109">
        <f t="shared" si="3"/>
        <v>167900</v>
      </c>
      <c r="M36" s="109">
        <f t="shared" si="4"/>
        <v>114.99508796999196</v>
      </c>
    </row>
    <row r="37" spans="1:13" s="39" customFormat="1" ht="22.5" x14ac:dyDescent="0.25">
      <c r="A37" s="11" t="s">
        <v>142</v>
      </c>
      <c r="B37" s="16" t="s">
        <v>143</v>
      </c>
      <c r="C37" s="62">
        <f>C38</f>
        <v>220000</v>
      </c>
      <c r="D37" s="62">
        <f>C37/C32*100</f>
        <v>3.8231414753502952</v>
      </c>
      <c r="E37" s="61">
        <f>E38</f>
        <v>20000</v>
      </c>
      <c r="F37" s="62">
        <f>F38</f>
        <v>20000</v>
      </c>
      <c r="G37" s="64">
        <f t="shared" si="0"/>
        <v>0</v>
      </c>
      <c r="H37" s="62">
        <f>H38</f>
        <v>20000</v>
      </c>
      <c r="I37" s="62">
        <f>H37/H32*100</f>
        <v>0.23916315453780504</v>
      </c>
      <c r="J37" s="61">
        <f t="shared" si="1"/>
        <v>0</v>
      </c>
      <c r="K37" s="108">
        <f t="shared" si="7"/>
        <v>100</v>
      </c>
      <c r="L37" s="107">
        <f t="shared" si="3"/>
        <v>-200000</v>
      </c>
      <c r="M37" s="107">
        <f t="shared" si="4"/>
        <v>9.0909090909090917</v>
      </c>
    </row>
    <row r="38" spans="1:13" s="40" customFormat="1" x14ac:dyDescent="0.25">
      <c r="A38" s="12" t="s">
        <v>117</v>
      </c>
      <c r="B38" s="17" t="s">
        <v>128</v>
      </c>
      <c r="C38" s="64">
        <v>220000</v>
      </c>
      <c r="D38" s="64">
        <f>C38/C33*100</f>
        <v>3.8231414753502952</v>
      </c>
      <c r="E38" s="63">
        <v>20000</v>
      </c>
      <c r="F38" s="64">
        <v>20000</v>
      </c>
      <c r="G38" s="64">
        <f t="shared" si="0"/>
        <v>0</v>
      </c>
      <c r="H38" s="64">
        <v>20000</v>
      </c>
      <c r="I38" s="64">
        <f>H38/H33*100</f>
        <v>0.23916315453780504</v>
      </c>
      <c r="J38" s="61">
        <f t="shared" si="1"/>
        <v>0</v>
      </c>
      <c r="K38" s="63">
        <f t="shared" si="7"/>
        <v>100</v>
      </c>
      <c r="L38" s="109">
        <f t="shared" si="3"/>
        <v>-200000</v>
      </c>
      <c r="M38" s="109">
        <f t="shared" si="4"/>
        <v>9.0909090909090917</v>
      </c>
    </row>
    <row r="39" spans="1:13" ht="26.25" x14ac:dyDescent="0.25">
      <c r="A39" s="58" t="s">
        <v>66</v>
      </c>
      <c r="B39" s="16" t="s">
        <v>129</v>
      </c>
      <c r="C39" s="62">
        <f>SUM(C40:C42)</f>
        <v>124860</v>
      </c>
      <c r="D39" s="62">
        <f>C39/C32*100</f>
        <v>2.1698065664192629</v>
      </c>
      <c r="E39" s="61">
        <f>SUM(E40:E42)</f>
        <v>164600</v>
      </c>
      <c r="F39" s="62">
        <f>SUM(F40:F42)</f>
        <v>164600</v>
      </c>
      <c r="G39" s="62">
        <f t="shared" si="0"/>
        <v>0</v>
      </c>
      <c r="H39" s="62">
        <f>SUM(H40:H42)</f>
        <v>164600</v>
      </c>
      <c r="I39" s="62">
        <f>H39/H32*100</f>
        <v>1.9683127618461356</v>
      </c>
      <c r="J39" s="61">
        <f t="shared" si="1"/>
        <v>0</v>
      </c>
      <c r="K39" s="61">
        <f t="shared" si="2"/>
        <v>100</v>
      </c>
      <c r="L39" s="107">
        <f t="shared" si="3"/>
        <v>39740</v>
      </c>
      <c r="M39" s="107">
        <f t="shared" si="4"/>
        <v>131.82764696460035</v>
      </c>
    </row>
    <row r="40" spans="1:13" ht="39" customHeight="1" x14ac:dyDescent="0.25">
      <c r="A40" s="59" t="s">
        <v>65</v>
      </c>
      <c r="B40" s="17" t="s">
        <v>130</v>
      </c>
      <c r="C40" s="65">
        <v>98900</v>
      </c>
      <c r="D40" s="65">
        <f>C40/C33*100</f>
        <v>1.7186758723279283</v>
      </c>
      <c r="E40" s="63">
        <v>139800</v>
      </c>
      <c r="F40" s="64">
        <v>139800</v>
      </c>
      <c r="G40" s="64">
        <f t="shared" si="0"/>
        <v>0</v>
      </c>
      <c r="H40" s="65">
        <v>139800</v>
      </c>
      <c r="I40" s="65">
        <f>H40/H33*100</f>
        <v>1.6717504502192573</v>
      </c>
      <c r="J40" s="61">
        <f t="shared" si="1"/>
        <v>0</v>
      </c>
      <c r="K40" s="63">
        <f t="shared" si="2"/>
        <v>100</v>
      </c>
      <c r="L40" s="109">
        <f t="shared" si="3"/>
        <v>40900</v>
      </c>
      <c r="M40" s="109">
        <f t="shared" si="4"/>
        <v>141.35490394337717</v>
      </c>
    </row>
    <row r="41" spans="1:13" ht="27" customHeight="1" x14ac:dyDescent="0.25">
      <c r="A41" s="59" t="s">
        <v>100</v>
      </c>
      <c r="B41" s="17" t="s">
        <v>131</v>
      </c>
      <c r="C41" s="65">
        <v>25000</v>
      </c>
      <c r="D41" s="65">
        <f>C41/C33*100</f>
        <v>0.43444789492616992</v>
      </c>
      <c r="E41" s="63">
        <v>22600</v>
      </c>
      <c r="F41" s="64">
        <v>22600</v>
      </c>
      <c r="G41" s="64">
        <f t="shared" si="0"/>
        <v>0</v>
      </c>
      <c r="H41" s="65">
        <v>22600</v>
      </c>
      <c r="I41" s="65">
        <f>H41/H33*100</f>
        <v>0.27025436462771973</v>
      </c>
      <c r="J41" s="61">
        <f t="shared" si="1"/>
        <v>0</v>
      </c>
      <c r="K41" s="63">
        <f t="shared" ref="K41:K42" si="8">H41/F41*100</f>
        <v>100</v>
      </c>
      <c r="L41" s="109">
        <f t="shared" si="3"/>
        <v>-2400</v>
      </c>
      <c r="M41" s="109">
        <f t="shared" si="4"/>
        <v>90.4</v>
      </c>
    </row>
    <row r="42" spans="1:13" ht="38.25" customHeight="1" x14ac:dyDescent="0.25">
      <c r="A42" s="59" t="s">
        <v>101</v>
      </c>
      <c r="B42" s="17" t="s">
        <v>132</v>
      </c>
      <c r="C42" s="65">
        <v>960</v>
      </c>
      <c r="D42" s="65">
        <f>C42/C33*100</f>
        <v>1.6682799165164925E-2</v>
      </c>
      <c r="E42" s="63">
        <v>2200</v>
      </c>
      <c r="F42" s="64">
        <v>2200</v>
      </c>
      <c r="G42" s="64">
        <f t="shared" si="0"/>
        <v>0</v>
      </c>
      <c r="H42" s="65">
        <v>2200</v>
      </c>
      <c r="I42" s="65">
        <f>H42/H33*100</f>
        <v>2.6307946999158557E-2</v>
      </c>
      <c r="J42" s="61">
        <f t="shared" si="1"/>
        <v>0</v>
      </c>
      <c r="K42" s="63">
        <f t="shared" si="8"/>
        <v>100</v>
      </c>
      <c r="L42" s="109">
        <f t="shared" si="3"/>
        <v>1240</v>
      </c>
      <c r="M42" s="109">
        <f t="shared" si="4"/>
        <v>229.16666666666666</v>
      </c>
    </row>
    <row r="43" spans="1:13" s="39" customFormat="1" x14ac:dyDescent="0.25">
      <c r="A43" s="57" t="s">
        <v>45</v>
      </c>
      <c r="B43" s="16" t="s">
        <v>133</v>
      </c>
      <c r="C43" s="66">
        <f>SUM(C44:C44)</f>
        <v>4289870</v>
      </c>
      <c r="D43" s="66">
        <f>C43/C32*100</f>
        <v>74.548999640277145</v>
      </c>
      <c r="E43" s="61">
        <f>E44</f>
        <v>6890292.1399999997</v>
      </c>
      <c r="F43" s="62">
        <f>F44</f>
        <v>6890292.1399999997</v>
      </c>
      <c r="G43" s="62">
        <f t="shared" si="0"/>
        <v>0</v>
      </c>
      <c r="H43" s="66">
        <f>SUM(H44:H44)</f>
        <v>6890292.1399999997</v>
      </c>
      <c r="I43" s="66">
        <f>H43/H32*100</f>
        <v>82.395200194472167</v>
      </c>
      <c r="J43" s="61">
        <f t="shared" si="1"/>
        <v>0</v>
      </c>
      <c r="K43" s="61">
        <f t="shared" ref="K43:K44" si="9">H43/F43*100</f>
        <v>100</v>
      </c>
      <c r="L43" s="107">
        <f t="shared" si="3"/>
        <v>2600422.1399999997</v>
      </c>
      <c r="M43" s="107">
        <f t="shared" si="4"/>
        <v>160.61773760044008</v>
      </c>
    </row>
    <row r="44" spans="1:13" s="40" customFormat="1" ht="25.5" customHeight="1" x14ac:dyDescent="0.25">
      <c r="A44" s="60" t="s">
        <v>83</v>
      </c>
      <c r="B44" s="17" t="s">
        <v>134</v>
      </c>
      <c r="C44" s="64">
        <v>4289870</v>
      </c>
      <c r="D44" s="65">
        <f>C44/C33*100</f>
        <v>74.548999640277145</v>
      </c>
      <c r="E44" s="63">
        <v>6890292.1399999997</v>
      </c>
      <c r="F44" s="64">
        <v>6890292.1399999997</v>
      </c>
      <c r="G44" s="64">
        <f t="shared" si="0"/>
        <v>0</v>
      </c>
      <c r="H44" s="64">
        <v>6890292.1399999997</v>
      </c>
      <c r="I44" s="65">
        <f>H44/H33*100</f>
        <v>82.395200194472167</v>
      </c>
      <c r="J44" s="61">
        <f t="shared" si="1"/>
        <v>0</v>
      </c>
      <c r="K44" s="63">
        <f t="shared" si="9"/>
        <v>100</v>
      </c>
      <c r="L44" s="109">
        <f t="shared" si="3"/>
        <v>2600422.1399999997</v>
      </c>
      <c r="M44" s="109">
        <f t="shared" si="4"/>
        <v>160.61773760044008</v>
      </c>
    </row>
    <row r="45" spans="1:13" ht="18" customHeight="1" x14ac:dyDescent="0.25">
      <c r="A45" s="5" t="s">
        <v>41</v>
      </c>
      <c r="B45" s="4"/>
      <c r="C45" s="110">
        <f>C10+C32</f>
        <v>8197237.8899999997</v>
      </c>
      <c r="D45" s="110">
        <v>100</v>
      </c>
      <c r="E45" s="111">
        <f>E10+E32</f>
        <v>11274446.140000001</v>
      </c>
      <c r="F45" s="110">
        <f>F10+F32</f>
        <v>11274446.140000001</v>
      </c>
      <c r="G45" s="62">
        <f t="shared" si="0"/>
        <v>0</v>
      </c>
      <c r="H45" s="110">
        <f>H10+H32</f>
        <v>11373868.35</v>
      </c>
      <c r="I45" s="110">
        <v>100</v>
      </c>
      <c r="J45" s="61">
        <f t="shared" si="1"/>
        <v>99422.209999999031</v>
      </c>
      <c r="K45" s="61">
        <f t="shared" si="2"/>
        <v>100.88183675513127</v>
      </c>
      <c r="L45" s="107">
        <f t="shared" si="3"/>
        <v>3176630.46</v>
      </c>
      <c r="M45" s="107">
        <f t="shared" si="4"/>
        <v>138.75244933266174</v>
      </c>
    </row>
    <row r="46" spans="1:13" ht="15.75" x14ac:dyDescent="0.25">
      <c r="A46" s="6"/>
      <c r="B46" s="6"/>
      <c r="C46" s="6"/>
      <c r="D46" s="6"/>
    </row>
    <row r="47" spans="1:13" ht="16.5" customHeight="1" x14ac:dyDescent="0.25">
      <c r="A47" s="14"/>
      <c r="B47" s="14"/>
      <c r="C47" s="14"/>
      <c r="D47" s="14"/>
      <c r="E47" s="14"/>
      <c r="F47" s="51"/>
      <c r="G47" s="51"/>
      <c r="H47" s="51"/>
      <c r="I47" s="51"/>
      <c r="J47" s="14"/>
    </row>
    <row r="48" spans="1:13" ht="27" customHeight="1" x14ac:dyDescent="0.25">
      <c r="A48" s="14" t="s">
        <v>67</v>
      </c>
      <c r="B48" s="14"/>
      <c r="C48" s="14"/>
      <c r="D48" s="14"/>
      <c r="E48" s="14"/>
      <c r="F48" s="51"/>
      <c r="G48" s="51"/>
      <c r="H48" s="51"/>
      <c r="I48" s="51"/>
      <c r="J48" s="14"/>
      <c r="K48" s="14" t="s">
        <v>68</v>
      </c>
    </row>
    <row r="49" spans="1:11" ht="18.75" customHeight="1" x14ac:dyDescent="0.25">
      <c r="A49" s="14" t="s">
        <v>27</v>
      </c>
      <c r="B49" s="14"/>
      <c r="C49" s="14"/>
      <c r="D49" s="14"/>
      <c r="E49" s="14"/>
      <c r="F49" s="51"/>
      <c r="G49" s="51"/>
      <c r="H49" s="51"/>
      <c r="I49" s="51"/>
      <c r="J49" s="14"/>
    </row>
    <row r="50" spans="1:11" ht="18.75" customHeight="1" x14ac:dyDescent="0.25">
      <c r="A50" s="14" t="s">
        <v>28</v>
      </c>
      <c r="B50" s="14"/>
      <c r="C50" s="14"/>
      <c r="D50" s="14"/>
      <c r="E50" s="14"/>
      <c r="F50" s="51"/>
      <c r="G50" s="51"/>
      <c r="H50" s="51"/>
      <c r="I50" s="51"/>
      <c r="J50" s="14"/>
      <c r="K50" s="14" t="s">
        <v>29</v>
      </c>
    </row>
    <row r="51" spans="1:11" ht="18.75" customHeight="1" x14ac:dyDescent="0.25">
      <c r="A51" s="14" t="s">
        <v>27</v>
      </c>
      <c r="B51" s="14"/>
      <c r="C51" s="14"/>
      <c r="D51" s="14"/>
      <c r="E51" s="14"/>
      <c r="F51" s="51"/>
      <c r="G51" s="51"/>
      <c r="H51" s="51"/>
      <c r="I51" s="51"/>
      <c r="J51" s="14"/>
    </row>
    <row r="52" spans="1:11" x14ac:dyDescent="0.25">
      <c r="A52" s="14"/>
      <c r="B52" s="14"/>
      <c r="C52" s="14"/>
      <c r="D52" s="14"/>
    </row>
  </sheetData>
  <mergeCells count="25">
    <mergeCell ref="L5:M6"/>
    <mergeCell ref="L8:L9"/>
    <mergeCell ref="M8:M9"/>
    <mergeCell ref="B8:B9"/>
    <mergeCell ref="C8:C9"/>
    <mergeCell ref="D8:D9"/>
    <mergeCell ref="H8:H9"/>
    <mergeCell ref="E8:E9"/>
    <mergeCell ref="F8:F9"/>
    <mergeCell ref="G8:G9"/>
    <mergeCell ref="J1:K1"/>
    <mergeCell ref="J5:K6"/>
    <mergeCell ref="J8:J9"/>
    <mergeCell ref="K8:K9"/>
    <mergeCell ref="A2:K2"/>
    <mergeCell ref="A3:K3"/>
    <mergeCell ref="H5:I6"/>
    <mergeCell ref="F5:F7"/>
    <mergeCell ref="A5:A7"/>
    <mergeCell ref="E5:E7"/>
    <mergeCell ref="C5:D6"/>
    <mergeCell ref="B5:B7"/>
    <mergeCell ref="A8:A9"/>
    <mergeCell ref="G5:G6"/>
    <mergeCell ref="I8:I9"/>
  </mergeCells>
  <pageMargins left="0.9055118110236221" right="0.11811023622047245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2015-04-24T02:37:20Z</dcterms:modified>
</cp:coreProperties>
</file>